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4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5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6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7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65" yWindow="165" windowWidth="7650" windowHeight="3870" tabRatio="838"/>
  </bookViews>
  <sheets>
    <sheet name="Inputs" sheetId="34" r:id="rId1"/>
    <sheet name="Calulations-Graphs" sheetId="35" r:id="rId2"/>
    <sheet name="Summary" sheetId="36" r:id="rId3"/>
    <sheet name="summary ---" sheetId="26" r:id="rId4"/>
    <sheet name="1-- -1" sheetId="25" r:id="rId5"/>
    <sheet name="1-- -2" sheetId="32" r:id="rId6"/>
    <sheet name="1-- -3" sheetId="33" r:id="rId7"/>
    <sheet name="1-- -4" sheetId="29" r:id="rId8"/>
    <sheet name="1-- -5" sheetId="30" r:id="rId9"/>
    <sheet name="1-- -6" sheetId="31" r:id="rId10"/>
  </sheets>
  <calcPr calcId="145621"/>
</workbook>
</file>

<file path=xl/calcChain.xml><?xml version="1.0" encoding="utf-8"?>
<calcChain xmlns="http://schemas.openxmlformats.org/spreadsheetml/2006/main">
  <c r="G15" i="34" l="1"/>
  <c r="K84" i="35" l="1"/>
  <c r="K8" i="35"/>
  <c r="M8" i="35"/>
  <c r="K27" i="35"/>
  <c r="C4" i="36" l="1"/>
  <c r="J7" i="34"/>
  <c r="L7" i="34"/>
  <c r="D10" i="36"/>
  <c r="D9" i="36"/>
  <c r="D8" i="36"/>
  <c r="D7" i="36"/>
  <c r="D6" i="36"/>
  <c r="C10" i="36"/>
  <c r="C9" i="36"/>
  <c r="C8" i="36"/>
  <c r="C7" i="36"/>
  <c r="C6" i="36"/>
  <c r="E10" i="36"/>
  <c r="K65" i="35"/>
  <c r="E9" i="36" s="1"/>
  <c r="K46" i="35"/>
  <c r="E8" i="36" s="1"/>
  <c r="E7" i="36"/>
  <c r="E6" i="36"/>
  <c r="E12" i="36" s="1"/>
  <c r="C28" i="25"/>
  <c r="C63" i="34"/>
  <c r="C62" i="34"/>
  <c r="C61" i="34"/>
  <c r="C60" i="34"/>
  <c r="C59" i="34"/>
  <c r="C52" i="34"/>
  <c r="C51" i="34"/>
  <c r="C50" i="34"/>
  <c r="C49" i="34"/>
  <c r="C48" i="34"/>
  <c r="C41" i="34"/>
  <c r="C40" i="34"/>
  <c r="C39" i="34"/>
  <c r="C38" i="34"/>
  <c r="C37" i="34"/>
  <c r="C30" i="34"/>
  <c r="C29" i="34"/>
  <c r="C28" i="34"/>
  <c r="C27" i="34"/>
  <c r="C26" i="34"/>
  <c r="C16" i="34"/>
  <c r="C17" i="34"/>
  <c r="C18" i="34"/>
  <c r="C19" i="34"/>
  <c r="C15" i="34"/>
  <c r="H41" i="34"/>
  <c r="I41" i="34" s="1"/>
  <c r="G63" i="34"/>
  <c r="H63" i="34" s="1"/>
  <c r="I63" i="34" s="1"/>
  <c r="E63" i="34"/>
  <c r="G62" i="34"/>
  <c r="H62" i="34" s="1"/>
  <c r="I62" i="34" s="1"/>
  <c r="E62" i="34"/>
  <c r="G61" i="34"/>
  <c r="H61" i="34" s="1"/>
  <c r="I61" i="34" s="1"/>
  <c r="E61" i="34"/>
  <c r="G60" i="34"/>
  <c r="H60" i="34" s="1"/>
  <c r="I60" i="34" s="1"/>
  <c r="E60" i="34"/>
  <c r="G59" i="34"/>
  <c r="H59" i="34" s="1"/>
  <c r="I59" i="34" s="1"/>
  <c r="E59" i="34"/>
  <c r="G52" i="34"/>
  <c r="E52" i="34"/>
  <c r="G51" i="34"/>
  <c r="H51" i="34" s="1"/>
  <c r="I51" i="34" s="1"/>
  <c r="E51" i="34"/>
  <c r="G50" i="34"/>
  <c r="H50" i="34" s="1"/>
  <c r="I50" i="34" s="1"/>
  <c r="E50" i="34"/>
  <c r="G49" i="34"/>
  <c r="H49" i="34" s="1"/>
  <c r="I49" i="34" s="1"/>
  <c r="E49" i="34"/>
  <c r="G48" i="34"/>
  <c r="E48" i="34"/>
  <c r="G41" i="34"/>
  <c r="E41" i="34"/>
  <c r="G40" i="34"/>
  <c r="H40" i="34" s="1"/>
  <c r="I40" i="34" s="1"/>
  <c r="E40" i="34"/>
  <c r="G39" i="34"/>
  <c r="H39" i="34" s="1"/>
  <c r="I39" i="34" s="1"/>
  <c r="E39" i="34"/>
  <c r="G38" i="34"/>
  <c r="H38" i="34" s="1"/>
  <c r="I38" i="34" s="1"/>
  <c r="E38" i="34"/>
  <c r="G37" i="34"/>
  <c r="H37" i="34" s="1"/>
  <c r="I37" i="34" s="1"/>
  <c r="E37" i="34"/>
  <c r="G30" i="34"/>
  <c r="E30" i="34"/>
  <c r="G29" i="34"/>
  <c r="H29" i="34" s="1"/>
  <c r="I29" i="34" s="1"/>
  <c r="E29" i="34"/>
  <c r="G28" i="34"/>
  <c r="H28" i="34" s="1"/>
  <c r="I28" i="34" s="1"/>
  <c r="E28" i="34"/>
  <c r="G27" i="34"/>
  <c r="H27" i="34" s="1"/>
  <c r="I27" i="34" s="1"/>
  <c r="E27" i="34"/>
  <c r="G26" i="34"/>
  <c r="E26" i="34"/>
  <c r="G16" i="34"/>
  <c r="G17" i="34"/>
  <c r="G18" i="34"/>
  <c r="G19" i="34"/>
  <c r="G47" i="25"/>
  <c r="E16" i="34"/>
  <c r="E17" i="34"/>
  <c r="E18" i="34"/>
  <c r="E19" i="34"/>
  <c r="E15" i="34"/>
  <c r="H15" i="34" s="1"/>
  <c r="I15" i="34" s="1"/>
  <c r="C28" i="32"/>
  <c r="C10" i="26"/>
  <c r="B10" i="26"/>
  <c r="B9" i="26"/>
  <c r="C28" i="33"/>
  <c r="D10" i="26"/>
  <c r="J51" i="33"/>
  <c r="F51" i="33"/>
  <c r="G51" i="33"/>
  <c r="C51" i="33"/>
  <c r="D51" i="33"/>
  <c r="J50" i="33"/>
  <c r="F50" i="33"/>
  <c r="G50" i="33"/>
  <c r="C50" i="33"/>
  <c r="D50" i="33"/>
  <c r="J49" i="33"/>
  <c r="F49" i="33"/>
  <c r="G49" i="33"/>
  <c r="C49" i="33"/>
  <c r="D49" i="33"/>
  <c r="J48" i="33"/>
  <c r="F48" i="33"/>
  <c r="G48" i="33"/>
  <c r="C48" i="33"/>
  <c r="D48" i="33"/>
  <c r="J47" i="33"/>
  <c r="G47" i="33"/>
  <c r="H47" i="33"/>
  <c r="F47" i="33"/>
  <c r="D47" i="33"/>
  <c r="I47" i="33"/>
  <c r="C47" i="33"/>
  <c r="J46" i="33"/>
  <c r="B23" i="33"/>
  <c r="A23" i="33"/>
  <c r="C23" i="33"/>
  <c r="C22" i="33"/>
  <c r="B22" i="33"/>
  <c r="A22" i="33"/>
  <c r="C21" i="33"/>
  <c r="B21" i="33"/>
  <c r="A21" i="33"/>
  <c r="B20" i="33"/>
  <c r="A20" i="33"/>
  <c r="C20" i="33"/>
  <c r="B19" i="33"/>
  <c r="A19" i="33"/>
  <c r="C19" i="33"/>
  <c r="C9" i="26"/>
  <c r="B8" i="26"/>
  <c r="J51" i="32"/>
  <c r="J46" i="32"/>
  <c r="F51" i="32"/>
  <c r="G51" i="32"/>
  <c r="C51" i="32"/>
  <c r="D51" i="32"/>
  <c r="J50" i="32"/>
  <c r="F50" i="32"/>
  <c r="G50" i="32"/>
  <c r="C50" i="32"/>
  <c r="D50" i="32"/>
  <c r="J49" i="32"/>
  <c r="F49" i="32"/>
  <c r="G49" i="32"/>
  <c r="C49" i="32"/>
  <c r="D49" i="32"/>
  <c r="J48" i="32"/>
  <c r="G48" i="32"/>
  <c r="H48" i="32"/>
  <c r="F48" i="32"/>
  <c r="C48" i="32"/>
  <c r="D48" i="32"/>
  <c r="J47" i="32"/>
  <c r="F47" i="32"/>
  <c r="G47" i="32"/>
  <c r="H47" i="32"/>
  <c r="C47" i="32"/>
  <c r="D47" i="32"/>
  <c r="D9" i="26"/>
  <c r="C23" i="32"/>
  <c r="B23" i="32"/>
  <c r="A23" i="32"/>
  <c r="C22" i="32"/>
  <c r="B22" i="32"/>
  <c r="A22" i="32"/>
  <c r="B21" i="32"/>
  <c r="A21" i="32"/>
  <c r="C21" i="32"/>
  <c r="B20" i="32"/>
  <c r="A20" i="32"/>
  <c r="C20" i="32"/>
  <c r="C19" i="32"/>
  <c r="B19" i="32"/>
  <c r="A19" i="32"/>
  <c r="C47" i="25"/>
  <c r="J48" i="25"/>
  <c r="J49" i="25"/>
  <c r="J50" i="25"/>
  <c r="J47" i="25"/>
  <c r="F48" i="25"/>
  <c r="F49" i="25"/>
  <c r="F50" i="25"/>
  <c r="F51" i="25"/>
  <c r="F47" i="25"/>
  <c r="C48" i="25"/>
  <c r="C49" i="25"/>
  <c r="C50" i="25"/>
  <c r="C51" i="25"/>
  <c r="I51" i="33"/>
  <c r="I50" i="33"/>
  <c r="I49" i="33"/>
  <c r="H50" i="33"/>
  <c r="H49" i="33"/>
  <c r="I48" i="33"/>
  <c r="H48" i="33"/>
  <c r="H51" i="33"/>
  <c r="I51" i="32"/>
  <c r="I48" i="32"/>
  <c r="I47" i="32"/>
  <c r="H50" i="32"/>
  <c r="H49" i="32"/>
  <c r="I49" i="32"/>
  <c r="I50" i="32"/>
  <c r="H51" i="32"/>
  <c r="B20" i="25"/>
  <c r="B21" i="25"/>
  <c r="B22" i="25"/>
  <c r="B23" i="25"/>
  <c r="B19" i="25"/>
  <c r="A20" i="25"/>
  <c r="A21" i="25"/>
  <c r="C21" i="25"/>
  <c r="A22" i="25"/>
  <c r="C22" i="25"/>
  <c r="A23" i="25"/>
  <c r="A19" i="25"/>
  <c r="B12" i="26"/>
  <c r="B11" i="26"/>
  <c r="B14" i="26"/>
  <c r="A19" i="31"/>
  <c r="B19" i="31"/>
  <c r="C19" i="31"/>
  <c r="A20" i="31"/>
  <c r="B20" i="31"/>
  <c r="C20" i="31"/>
  <c r="A21" i="31"/>
  <c r="B21" i="31"/>
  <c r="C21" i="31"/>
  <c r="A22" i="31"/>
  <c r="B22" i="31"/>
  <c r="C22" i="31"/>
  <c r="A23" i="31"/>
  <c r="B23" i="31"/>
  <c r="C23" i="31"/>
  <c r="B28" i="31"/>
  <c r="C28" i="31"/>
  <c r="C47" i="31"/>
  <c r="D47" i="31"/>
  <c r="F47" i="31"/>
  <c r="G47" i="31"/>
  <c r="C48" i="31"/>
  <c r="D48" i="31"/>
  <c r="F48" i="31"/>
  <c r="G48" i="31"/>
  <c r="C49" i="31"/>
  <c r="D49" i="31"/>
  <c r="F49" i="31"/>
  <c r="G49" i="31"/>
  <c r="C50" i="31"/>
  <c r="D50" i="31"/>
  <c r="F50" i="31"/>
  <c r="G50" i="31"/>
  <c r="C51" i="31"/>
  <c r="D51" i="31"/>
  <c r="F51" i="31"/>
  <c r="G51" i="31"/>
  <c r="A19" i="30"/>
  <c r="C19" i="30"/>
  <c r="B19" i="30"/>
  <c r="A20" i="30"/>
  <c r="C20" i="30"/>
  <c r="B20" i="30"/>
  <c r="A21" i="30"/>
  <c r="B21" i="30"/>
  <c r="C21" i="30"/>
  <c r="A22" i="30"/>
  <c r="B22" i="30"/>
  <c r="C22" i="30"/>
  <c r="A23" i="30"/>
  <c r="C23" i="30"/>
  <c r="B23" i="30"/>
  <c r="B28" i="30"/>
  <c r="C12" i="26"/>
  <c r="C28" i="30"/>
  <c r="D12" i="26"/>
  <c r="C47" i="30"/>
  <c r="D47" i="30"/>
  <c r="F47" i="30"/>
  <c r="G47" i="30"/>
  <c r="H47" i="30"/>
  <c r="C48" i="30"/>
  <c r="D48" i="30"/>
  <c r="H48" i="30"/>
  <c r="F48" i="30"/>
  <c r="G48" i="30"/>
  <c r="C49" i="30"/>
  <c r="D49" i="30"/>
  <c r="F49" i="30"/>
  <c r="G49" i="30"/>
  <c r="H49" i="30"/>
  <c r="C50" i="30"/>
  <c r="D50" i="30"/>
  <c r="H50" i="30"/>
  <c r="F50" i="30"/>
  <c r="G50" i="30"/>
  <c r="I50" i="30"/>
  <c r="C51" i="30"/>
  <c r="D51" i="30"/>
  <c r="I51" i="30"/>
  <c r="F51" i="30"/>
  <c r="G51" i="30"/>
  <c r="H51" i="30"/>
  <c r="A19" i="29"/>
  <c r="B19" i="29"/>
  <c r="C19" i="29"/>
  <c r="A20" i="29"/>
  <c r="B20" i="29"/>
  <c r="C20" i="29"/>
  <c r="A21" i="29"/>
  <c r="C21" i="29"/>
  <c r="B21" i="29"/>
  <c r="A22" i="29"/>
  <c r="C22" i="29"/>
  <c r="B22" i="29"/>
  <c r="A23" i="29"/>
  <c r="B23" i="29"/>
  <c r="C23" i="29"/>
  <c r="B28" i="29"/>
  <c r="C28" i="29"/>
  <c r="D11" i="26"/>
  <c r="C47" i="29"/>
  <c r="D47" i="29"/>
  <c r="F47" i="29"/>
  <c r="G47" i="29"/>
  <c r="H47" i="29"/>
  <c r="C48" i="29"/>
  <c r="D48" i="29"/>
  <c r="F48" i="29"/>
  <c r="G48" i="29"/>
  <c r="H48" i="29"/>
  <c r="C49" i="29"/>
  <c r="D49" i="29"/>
  <c r="F49" i="29"/>
  <c r="G49" i="29"/>
  <c r="H49" i="29"/>
  <c r="C50" i="29"/>
  <c r="D50" i="29"/>
  <c r="F50" i="29"/>
  <c r="G50" i="29"/>
  <c r="H50" i="29"/>
  <c r="C51" i="29"/>
  <c r="D51" i="29"/>
  <c r="F51" i="29"/>
  <c r="G51" i="29"/>
  <c r="H51" i="29"/>
  <c r="C14" i="26"/>
  <c r="C19" i="25"/>
  <c r="C20" i="25"/>
  <c r="C23" i="25"/>
  <c r="C8" i="26"/>
  <c r="D8" i="26"/>
  <c r="D47" i="25"/>
  <c r="D48" i="25"/>
  <c r="I48" i="25"/>
  <c r="G48" i="25"/>
  <c r="D49" i="25"/>
  <c r="G49" i="25"/>
  <c r="I49" i="25"/>
  <c r="D50" i="25"/>
  <c r="I50" i="25"/>
  <c r="G50" i="25"/>
  <c r="D51" i="25"/>
  <c r="H51" i="25"/>
  <c r="G51" i="25"/>
  <c r="I51" i="31"/>
  <c r="H51" i="31"/>
  <c r="I47" i="31"/>
  <c r="H47" i="31"/>
  <c r="I50" i="29"/>
  <c r="I48" i="29"/>
  <c r="H50" i="31"/>
  <c r="I50" i="31"/>
  <c r="I49" i="31"/>
  <c r="H49" i="31"/>
  <c r="I51" i="29"/>
  <c r="I49" i="29"/>
  <c r="I47" i="29"/>
  <c r="H48" i="31"/>
  <c r="I48" i="31"/>
  <c r="I51" i="25"/>
  <c r="I49" i="30"/>
  <c r="I47" i="30"/>
  <c r="I48" i="30"/>
  <c r="C11" i="26"/>
  <c r="D14" i="26"/>
  <c r="H48" i="25"/>
  <c r="H49" i="25"/>
  <c r="H50" i="25"/>
  <c r="H47" i="25"/>
  <c r="I47" i="25"/>
  <c r="H16" i="34" l="1"/>
  <c r="I16" i="34" s="1"/>
  <c r="H19" i="34"/>
  <c r="I19" i="34" s="1"/>
  <c r="H18" i="34"/>
  <c r="I18" i="34" s="1"/>
  <c r="C12" i="36"/>
  <c r="H30" i="34"/>
  <c r="I30" i="34" s="1"/>
  <c r="H52" i="34"/>
  <c r="I52" i="34" s="1"/>
  <c r="H17" i="34"/>
  <c r="I17" i="34" s="1"/>
  <c r="D12" i="36"/>
  <c r="H26" i="34"/>
  <c r="I26" i="34" s="1"/>
  <c r="H48" i="34"/>
  <c r="I48" i="34" s="1"/>
</calcChain>
</file>

<file path=xl/sharedStrings.xml><?xml version="1.0" encoding="utf-8"?>
<sst xmlns="http://schemas.openxmlformats.org/spreadsheetml/2006/main" count="470" uniqueCount="94">
  <si>
    <t>width:</t>
  </si>
  <si>
    <t>a (mm)</t>
  </si>
  <si>
    <t>C (mm/N)</t>
  </si>
  <si>
    <t>slope:</t>
  </si>
  <si>
    <t>Pc (N)</t>
  </si>
  <si>
    <t>ENF Data Reduction</t>
  </si>
  <si>
    <t xml:space="preserve">a. perform compliance calibration </t>
  </si>
  <si>
    <t>place the insert end at five positions to get five crack length-compliance pairs</t>
  </si>
  <si>
    <t>enter them into the table below</t>
  </si>
  <si>
    <t>enter the slope of the curve fit into the green cell</t>
  </si>
  <si>
    <t>b. determine the GIIc for initiation from the insert</t>
  </si>
  <si>
    <t>GIIc (J/m^2)</t>
  </si>
  <si>
    <t>a^3</t>
  </si>
  <si>
    <t xml:space="preserve">load the specimen to failure </t>
  </si>
  <si>
    <t>enter the failure load as "Pc" below</t>
  </si>
  <si>
    <t>load specimen to ~ 50% of expected failure load to get slope of load displacement curve (compliance is inverse)</t>
  </si>
  <si>
    <t>a</t>
  </si>
  <si>
    <t>mm</t>
  </si>
  <si>
    <t>in</t>
  </si>
  <si>
    <t>lb</t>
  </si>
  <si>
    <t>N</t>
  </si>
  <si>
    <t>N/mm</t>
  </si>
  <si>
    <t>mm/N</t>
  </si>
  <si>
    <t>Compliance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</si>
  <si>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</si>
  <si>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</si>
  <si>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r>
      <t>D</t>
    </r>
    <r>
      <rPr>
        <sz val="10"/>
        <rFont val="Arial"/>
        <family val="2"/>
      </rPr>
      <t>y</t>
    </r>
    <r>
      <rPr>
        <sz val="10"/>
        <rFont val="Symbol"/>
        <family val="1"/>
        <charset val="2"/>
      </rPr>
      <t>/D</t>
    </r>
    <r>
      <rPr>
        <sz val="10"/>
        <rFont val="Arial"/>
        <family val="2"/>
      </rPr>
      <t>x</t>
    </r>
  </si>
  <si>
    <r>
      <t>D</t>
    </r>
    <r>
      <rPr>
        <b/>
        <sz val="12"/>
        <rFont val="Arial"/>
        <family val="2"/>
      </rPr>
      <t>x/</t>
    </r>
    <r>
      <rPr>
        <b/>
        <sz val="12"/>
        <rFont val="Symbol"/>
        <family val="1"/>
        <charset val="2"/>
      </rPr>
      <t>D</t>
    </r>
    <r>
      <rPr>
        <b/>
        <sz val="12"/>
        <rFont val="Arial"/>
        <family val="2"/>
      </rPr>
      <t>y</t>
    </r>
  </si>
  <si>
    <t>chart cm</t>
  </si>
  <si>
    <t>Specimen</t>
  </si>
  <si>
    <t>142-1</t>
  </si>
  <si>
    <t>measure the specimen width three places to check for specimen taper</t>
  </si>
  <si>
    <t>report the specimen width at notch tip</t>
  </si>
  <si>
    <t>measure specimen thickness three times across width if specimen at notch tip+0.25"</t>
  </si>
  <si>
    <t>Paper chart data reduction</t>
  </si>
  <si>
    <t>thickness:</t>
  </si>
  <si>
    <t>spec #</t>
  </si>
  <si>
    <t>notch length</t>
  </si>
  <si>
    <t>delam load</t>
  </si>
  <si>
    <t>speed</t>
  </si>
  <si>
    <t>peak</t>
  </si>
  <si>
    <t>slope</t>
  </si>
  <si>
    <t>paste table corner here - 7 rows x 6 columns</t>
  </si>
  <si>
    <t>spec ID</t>
  </si>
  <si>
    <t>Summary of ENF specimen testing for Gllc by mode ll delamination</t>
  </si>
  <si>
    <t>Panel ID=</t>
  </si>
  <si>
    <t>Decription</t>
  </si>
  <si>
    <t>slope (compliance vs a^3, Nmm^2)</t>
  </si>
  <si>
    <t>Pc  (N)</t>
  </si>
  <si>
    <t>Gllc  (J/m^2)</t>
  </si>
  <si>
    <t>average</t>
  </si>
  <si>
    <t>J/mm^2</t>
  </si>
  <si>
    <t>lbs &amp; inches</t>
  </si>
  <si>
    <t>Avg.</t>
  </si>
  <si>
    <t>Specimen 1</t>
  </si>
  <si>
    <t>Δy</t>
  </si>
  <si>
    <t>Δy/Δx</t>
  </si>
  <si>
    <t>COMPLIANCE</t>
  </si>
  <si>
    <t>Specimen 4</t>
  </si>
  <si>
    <t>Specimen 2</t>
  </si>
  <si>
    <t>Specimen 3</t>
  </si>
  <si>
    <t>Specimen 5</t>
  </si>
  <si>
    <t>COMPLIANCE CALIBRATION</t>
  </si>
  <si>
    <t>Δx</t>
  </si>
  <si>
    <t>Δx/Δy</t>
  </si>
  <si>
    <t>ENF GIIC Summary</t>
  </si>
  <si>
    <t>Specimen ID</t>
  </si>
  <si>
    <t>Slope of the Compliance</t>
  </si>
  <si>
    <t>ENF GIIc Inputs</t>
  </si>
  <si>
    <r>
      <t xml:space="preserve">Fill in the </t>
    </r>
    <r>
      <rPr>
        <sz val="10"/>
        <color rgb="FF92D050"/>
        <rFont val="Arial"/>
        <family val="2"/>
      </rPr>
      <t xml:space="preserve">GREEN </t>
    </r>
    <r>
      <rPr>
        <sz val="10"/>
        <rFont val="Arial"/>
        <family val="2"/>
      </rPr>
      <t>areas with the appropriate parameters for each specimen.</t>
    </r>
  </si>
  <si>
    <t>ENF GIIc Calculations and Graphs</t>
  </si>
  <si>
    <t>lbs to N Calculator for Pc</t>
  </si>
  <si>
    <t>Input lbs here:</t>
  </si>
  <si>
    <t>Newtons here:</t>
  </si>
  <si>
    <r>
      <t>Delamination Load (Pc) (</t>
    </r>
    <r>
      <rPr>
        <b/>
        <sz val="10"/>
        <rFont val="Arial"/>
        <family val="2"/>
      </rPr>
      <t>N</t>
    </r>
    <r>
      <rPr>
        <sz val="10"/>
        <rFont val="Arial"/>
        <family val="2"/>
      </rPr>
      <t>)</t>
    </r>
  </si>
  <si>
    <r>
      <t>Initial Crack Length (</t>
    </r>
    <r>
      <rPr>
        <b/>
        <sz val="10"/>
        <rFont val="Arial"/>
        <family val="2"/>
      </rPr>
      <t>mm</t>
    </r>
    <r>
      <rPr>
        <sz val="10"/>
        <rFont val="Arial"/>
        <family val="2"/>
      </rPr>
      <t>)</t>
    </r>
  </si>
  <si>
    <t>In to mm Calculator</t>
  </si>
  <si>
    <t>Input inches here:</t>
  </si>
  <si>
    <t>Millimeters here:</t>
  </si>
  <si>
    <r>
      <t>Thickness (</t>
    </r>
    <r>
      <rPr>
        <b/>
        <sz val="10"/>
        <rFont val="Arial"/>
        <family val="2"/>
      </rPr>
      <t>mm</t>
    </r>
    <r>
      <rPr>
        <sz val="10"/>
        <rFont val="Arial"/>
        <family val="2"/>
      </rPr>
      <t>)</t>
    </r>
  </si>
  <si>
    <r>
      <t>Width (</t>
    </r>
    <r>
      <rPr>
        <b/>
        <sz val="10"/>
        <rFont val="Arial"/>
        <family val="2"/>
      </rPr>
      <t>mm</t>
    </r>
    <r>
      <rPr>
        <sz val="10"/>
        <rFont val="Arial"/>
        <family val="2"/>
      </rPr>
      <t>)</t>
    </r>
  </si>
  <si>
    <t xml:space="preserve">Panel ID = </t>
  </si>
  <si>
    <t>Slope =</t>
  </si>
  <si>
    <t xml:space="preserve">GIIc = </t>
  </si>
  <si>
    <t>GIIc =</t>
  </si>
  <si>
    <t>Averages:</t>
  </si>
  <si>
    <r>
      <t xml:space="preserve">Fill in the shown Slope from the graph into the </t>
    </r>
    <r>
      <rPr>
        <sz val="10"/>
        <color rgb="FF92D050"/>
        <rFont val="Arial"/>
        <family val="2"/>
      </rPr>
      <t>GREEN</t>
    </r>
    <r>
      <rPr>
        <sz val="10"/>
        <rFont val="Arial"/>
        <family val="2"/>
      </rPr>
      <t xml:space="preserve"> area on the right for each specimen.</t>
    </r>
  </si>
  <si>
    <t>(mm)</t>
  </si>
  <si>
    <t>(mm^3)</t>
  </si>
  <si>
    <t>(in)</t>
  </si>
  <si>
    <t>(lbs)</t>
  </si>
  <si>
    <t>(N)</t>
  </si>
  <si>
    <t>(N/mm)</t>
  </si>
  <si>
    <t>(mm/N)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</si>
</sst>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18" x14ac:knownFonts="1">
    <font>
      <sz val="10"/>
      <name val="Arial"/>
    </font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2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sz val="12"/>
      <name val="Symbol"/>
      <family val="1"/>
      <charset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6"/>
      <name val="Arial"/>
      <family val="2"/>
    </font>
    <font>
      <b/>
      <u/>
      <sz val="16"/>
      <name val="Arial"/>
      <family val="2"/>
    </font>
    <font>
      <b/>
      <u/>
      <sz val="24"/>
      <name val="Arial"/>
      <family val="2"/>
    </font>
    <font>
      <b/>
      <u/>
      <sz val="10"/>
      <name val="Arial"/>
      <family val="2"/>
    </font>
    <font>
      <sz val="10"/>
      <color rgb="FF92D05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0" fillId="0" borderId="10" xfId="0" applyFont="1" applyBorder="1" applyAlignment="1">
      <alignment horizontal="center"/>
    </xf>
    <xf numFmtId="166" fontId="0" fillId="3" borderId="7" xfId="0" applyNumberForma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4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Border="1" applyAlignment="1">
      <alignment horizontal="center"/>
    </xf>
    <xf numFmtId="11" fontId="0" fillId="5" borderId="0" xfId="0" applyNumberFormat="1" applyFill="1" applyAlignment="1">
      <alignment horizontal="center"/>
    </xf>
    <xf numFmtId="166" fontId="4" fillId="3" borderId="8" xfId="0" applyNumberFormat="1" applyFont="1" applyFill="1" applyBorder="1" applyAlignment="1">
      <alignment horizontal="center"/>
    </xf>
    <xf numFmtId="0" fontId="0" fillId="2" borderId="0" xfId="0" applyFill="1"/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6" borderId="0" xfId="0" applyFont="1" applyFill="1" applyAlignment="1"/>
    <xf numFmtId="0" fontId="0" fillId="0" borderId="11" xfId="0" applyBorder="1"/>
    <xf numFmtId="0" fontId="0" fillId="0" borderId="11" xfId="0" applyBorder="1" applyAlignment="1">
      <alignment horizontal="center"/>
    </xf>
    <xf numFmtId="0" fontId="11" fillId="0" borderId="11" xfId="0" applyFont="1" applyBorder="1" applyAlignment="1">
      <alignment horizontal="center"/>
    </xf>
    <xf numFmtId="11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11" fillId="0" borderId="11" xfId="0" applyNumberFormat="1" applyFont="1" applyBorder="1" applyAlignment="1">
      <alignment horizontal="center"/>
    </xf>
    <xf numFmtId="0" fontId="11" fillId="0" borderId="0" xfId="0" applyFont="1"/>
    <xf numFmtId="0" fontId="8" fillId="0" borderId="0" xfId="0" applyFont="1"/>
    <xf numFmtId="0" fontId="5" fillId="0" borderId="0" xfId="0" applyFont="1" applyFill="1" applyBorder="1" applyAlignment="1">
      <alignment horizontal="center"/>
    </xf>
    <xf numFmtId="11" fontId="8" fillId="0" borderId="11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Alignment="1">
      <alignment horizontal="center"/>
    </xf>
    <xf numFmtId="0" fontId="12" fillId="0" borderId="0" xfId="0" applyFont="1"/>
    <xf numFmtId="0" fontId="8" fillId="0" borderId="2" xfId="0" applyFont="1" applyBorder="1"/>
    <xf numFmtId="0" fontId="11" fillId="0" borderId="3" xfId="0" applyFont="1" applyBorder="1"/>
    <xf numFmtId="0" fontId="8" fillId="0" borderId="0" xfId="0" applyFont="1" applyBorder="1"/>
    <xf numFmtId="0" fontId="11" fillId="0" borderId="5" xfId="0" applyFont="1" applyBorder="1"/>
    <xf numFmtId="0" fontId="8" fillId="0" borderId="7" xfId="0" applyFont="1" applyBorder="1"/>
    <xf numFmtId="0" fontId="11" fillId="0" borderId="8" xfId="0" applyFont="1" applyBorder="1"/>
    <xf numFmtId="0" fontId="8" fillId="7" borderId="8" xfId="0" applyFont="1" applyFill="1" applyBorder="1"/>
    <xf numFmtId="0" fontId="8" fillId="0" borderId="12" xfId="0" applyFont="1" applyBorder="1"/>
    <xf numFmtId="0" fontId="8" fillId="7" borderId="13" xfId="0" applyFont="1" applyFill="1" applyBorder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8" fillId="0" borderId="14" xfId="0" applyFont="1" applyBorder="1"/>
    <xf numFmtId="0" fontId="8" fillId="0" borderId="5" xfId="0" applyFont="1" applyBorder="1"/>
    <xf numFmtId="0" fontId="8" fillId="0" borderId="15" xfId="0" applyFont="1" applyFill="1" applyBorder="1"/>
    <xf numFmtId="0" fontId="11" fillId="0" borderId="15" xfId="0" applyFont="1" applyBorder="1"/>
    <xf numFmtId="0" fontId="8" fillId="0" borderId="15" xfId="0" applyFont="1" applyBorder="1"/>
    <xf numFmtId="0" fontId="11" fillId="0" borderId="15" xfId="0" applyFont="1" applyFill="1" applyBorder="1"/>
    <xf numFmtId="0" fontId="8" fillId="0" borderId="9" xfId="0" applyFont="1" applyBorder="1"/>
    <xf numFmtId="0" fontId="0" fillId="0" borderId="15" xfId="0" applyBorder="1"/>
    <xf numFmtId="0" fontId="8" fillId="0" borderId="13" xfId="0" applyFont="1" applyBorder="1"/>
    <xf numFmtId="0" fontId="8" fillId="7" borderId="14" xfId="0" applyFont="1" applyFill="1" applyBorder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6" fillId="0" borderId="0" xfId="0" applyFont="1"/>
    <xf numFmtId="0" fontId="0" fillId="0" borderId="16" xfId="0" applyBorder="1"/>
    <xf numFmtId="0" fontId="4" fillId="0" borderId="1" xfId="0" applyFont="1" applyBorder="1"/>
    <xf numFmtId="0" fontId="8" fillId="0" borderId="10" xfId="0" applyFont="1" applyBorder="1"/>
    <xf numFmtId="0" fontId="8" fillId="0" borderId="11" xfId="0" applyFont="1" applyBorder="1"/>
    <xf numFmtId="0" fontId="8" fillId="7" borderId="11" xfId="0" applyFont="1" applyFill="1" applyBorder="1"/>
    <xf numFmtId="49" fontId="8" fillId="0" borderId="0" xfId="0" applyNumberFormat="1" applyFont="1"/>
    <xf numFmtId="49" fontId="0" fillId="0" borderId="0" xfId="0" applyNumberFormat="1"/>
    <xf numFmtId="0" fontId="4" fillId="0" borderId="17" xfId="0" applyFont="1" applyBorder="1"/>
    <xf numFmtId="0" fontId="4" fillId="0" borderId="10" xfId="0" applyFont="1" applyBorder="1"/>
    <xf numFmtId="0" fontId="4" fillId="0" borderId="11" xfId="0" applyFont="1" applyBorder="1"/>
    <xf numFmtId="0" fontId="0" fillId="0" borderId="14" xfId="0" applyBorder="1"/>
    <xf numFmtId="0" fontId="0" fillId="0" borderId="13" xfId="0" applyBorder="1"/>
    <xf numFmtId="0" fontId="0" fillId="8" borderId="5" xfId="0" applyFill="1" applyBorder="1"/>
    <xf numFmtId="0" fontId="0" fillId="8" borderId="8" xfId="0" applyFill="1" applyBorder="1"/>
    <xf numFmtId="0" fontId="11" fillId="0" borderId="11" xfId="0" applyFont="1" applyBorder="1"/>
    <xf numFmtId="0" fontId="0" fillId="7" borderId="11" xfId="0" applyFill="1" applyBorder="1"/>
    <xf numFmtId="0" fontId="0" fillId="8" borderId="11" xfId="0" applyFill="1" applyBorder="1"/>
    <xf numFmtId="49" fontId="8" fillId="7" borderId="10" xfId="0" applyNumberFormat="1" applyFont="1" applyFill="1" applyBorder="1"/>
    <xf numFmtId="11" fontId="0" fillId="7" borderId="11" xfId="0" applyNumberFormat="1" applyFill="1" applyBorder="1"/>
    <xf numFmtId="0" fontId="8" fillId="7" borderId="12" xfId="0" applyFont="1" applyFill="1" applyBorder="1"/>
    <xf numFmtId="0" fontId="0" fillId="7" borderId="14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166" fontId="0" fillId="7" borderId="1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1 Compliance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Inputs!$B$10</c:f>
              <c:strCache>
                <c:ptCount val="1"/>
                <c:pt idx="0">
                  <c:v>Specimen 1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Inputs!$C$15:$C$19</c:f>
              <c:numCache>
                <c:formatCode>General</c:formatCode>
                <c:ptCount val="5"/>
                <c:pt idx="0">
                  <c:v>15625</c:v>
                </c:pt>
                <c:pt idx="1">
                  <c:v>27000</c:v>
                </c:pt>
                <c:pt idx="2">
                  <c:v>42875</c:v>
                </c:pt>
                <c:pt idx="3">
                  <c:v>64000</c:v>
                </c:pt>
                <c:pt idx="4">
                  <c:v>91125</c:v>
                </c:pt>
              </c:numCache>
            </c:numRef>
          </c:xVal>
          <c:yVal>
            <c:numRef>
              <c:f>Inputs!$I$15:$I$19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64320"/>
        <c:axId val="140086656"/>
      </c:scatterChart>
      <c:valAx>
        <c:axId val="13986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a^3 (mm^3)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086656"/>
        <c:crosses val="autoZero"/>
        <c:crossBetween val="midCat"/>
      </c:valAx>
      <c:valAx>
        <c:axId val="1400866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Compliance</a:t>
                </a:r>
                <a:r>
                  <a:rPr lang="en-US" baseline="0"/>
                  <a:t> (C) (mm/N)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864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-1'!$G$29:$G$42</c:f>
              <c:numCache>
                <c:formatCode>General</c:formatCode>
                <c:ptCount val="14"/>
              </c:numCache>
            </c:numRef>
          </c:xVal>
          <c:yVal>
            <c:numRef>
              <c:f>'1-- -1'!$B$29:$B$42</c:f>
              <c:numCache>
                <c:formatCode>General</c:formatCode>
                <c:ptCount val="14"/>
                <c:pt idx="1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77408"/>
        <c:axId val="120179328"/>
      </c:scatterChart>
      <c:valAx>
        <c:axId val="120177408"/>
        <c:scaling>
          <c:orientation val="minMax"/>
          <c:min val="0.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79328"/>
        <c:crosses val="autoZero"/>
        <c:crossBetween val="midCat"/>
      </c:valAx>
      <c:valAx>
        <c:axId val="120179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774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-1'!$G$32:$G$42</c:f>
              <c:numCache>
                <c:formatCode>General</c:formatCode>
                <c:ptCount val="11"/>
              </c:numCache>
            </c:numRef>
          </c:xVal>
          <c:yVal>
            <c:numRef>
              <c:f>'1-- -1'!$B$32:$B$42</c:f>
              <c:numCache>
                <c:formatCode>General</c:formatCode>
                <c:ptCount val="11"/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189056"/>
        <c:axId val="140211712"/>
      </c:scatterChart>
      <c:valAx>
        <c:axId val="140189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211712"/>
        <c:crosses val="autoZero"/>
        <c:crossBetween val="midCat"/>
      </c:valAx>
      <c:valAx>
        <c:axId val="14021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1890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29032291931250526"/>
          <c:y val="3.29670329670329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806492260729996"/>
          <c:y val="0.16483538595062719"/>
          <c:w val="0.67096879877897997"/>
          <c:h val="0.662088800235019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1.6129057662956248E-2"/>
                  <c:y val="0.20329693817781225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-2'!$J$47:$J$51</c:f>
              <c:numCache>
                <c:formatCode>General</c:formatCode>
                <c:ptCount val="5"/>
                <c:pt idx="0">
                  <c:v>15625</c:v>
                </c:pt>
                <c:pt idx="1">
                  <c:v>27000</c:v>
                </c:pt>
                <c:pt idx="2">
                  <c:v>42875</c:v>
                </c:pt>
                <c:pt idx="3">
                  <c:v>64000</c:v>
                </c:pt>
                <c:pt idx="4">
                  <c:v>91125</c:v>
                </c:pt>
              </c:numCache>
            </c:numRef>
          </c:xVal>
          <c:yVal>
            <c:numRef>
              <c:f>'1-- -2'!$I$47:$I$51</c:f>
              <c:numCache>
                <c:formatCode>0.0000</c:formatCode>
                <c:ptCount val="5"/>
                <c:pt idx="0">
                  <c:v>1.9593642140395529E-3</c:v>
                </c:pt>
                <c:pt idx="1">
                  <c:v>2.0839324497211082E-3</c:v>
                </c:pt>
                <c:pt idx="2">
                  <c:v>2.0999478701077315E-3</c:v>
                </c:pt>
                <c:pt idx="3">
                  <c:v>2.1672778598450862E-3</c:v>
                </c:pt>
                <c:pt idx="4">
                  <c:v>2.2226827461554982E-3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89856"/>
        <c:axId val="151692032"/>
      </c:scatterChart>
      <c:valAx>
        <c:axId val="151689856"/>
        <c:scaling>
          <c:orientation val="minMax"/>
          <c:min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a^3 (mm)^3</a:t>
                </a:r>
              </a:p>
            </c:rich>
          </c:tx>
          <c:layout>
            <c:manualLayout>
              <c:xMode val="edge"/>
              <c:yMode val="edge"/>
              <c:x val="0.48709745152823636"/>
              <c:y val="0.90110005480084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692032"/>
        <c:crosses val="autoZero"/>
        <c:crossBetween val="midCat"/>
      </c:valAx>
      <c:valAx>
        <c:axId val="151692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 (mm/N)</a:t>
                </a:r>
              </a:p>
            </c:rich>
          </c:tx>
          <c:layout>
            <c:manualLayout>
              <c:xMode val="edge"/>
              <c:yMode val="edge"/>
              <c:x val="5.1612903225806452E-2"/>
              <c:y val="0.420330247180640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6898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90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-2'!$C$32:$C$42</c:f>
              <c:numCache>
                <c:formatCode>General</c:formatCode>
                <c:ptCount val="11"/>
              </c:numCache>
            </c:numRef>
          </c:xVal>
          <c:yVal>
            <c:numRef>
              <c:f>'1-- -2'!$G$32:$G$42</c:f>
              <c:numCache>
                <c:formatCode>General</c:formatCode>
                <c:ptCount val="1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709184"/>
        <c:axId val="151711104"/>
      </c:scatterChart>
      <c:valAx>
        <c:axId val="151709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711104"/>
        <c:crosses val="autoZero"/>
        <c:crossBetween val="midCat"/>
      </c:valAx>
      <c:valAx>
        <c:axId val="15171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7091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-2'!$H$29:$H$42</c:f>
              <c:numCache>
                <c:formatCode>General</c:formatCode>
                <c:ptCount val="14"/>
              </c:numCache>
            </c:numRef>
          </c:xVal>
          <c:yVal>
            <c:numRef>
              <c:f>'1-- -2'!$I$29:$I$42</c:f>
              <c:numCache>
                <c:formatCode>General</c:formatCode>
                <c:ptCount val="14"/>
                <c:pt idx="1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22720"/>
        <c:axId val="151824640"/>
      </c:scatterChart>
      <c:valAx>
        <c:axId val="1518227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824640"/>
        <c:crosses val="autoZero"/>
        <c:crossBetween val="midCat"/>
      </c:valAx>
      <c:valAx>
        <c:axId val="151824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8227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-2'!$H$32:$H$42</c:f>
              <c:numCache>
                <c:formatCode>General</c:formatCode>
                <c:ptCount val="11"/>
              </c:numCache>
            </c:numRef>
          </c:xVal>
          <c:yVal>
            <c:numRef>
              <c:f>'1-- -2'!$I$32:$I$42</c:f>
              <c:numCache>
                <c:formatCode>General</c:formatCode>
                <c:ptCount val="11"/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62272"/>
        <c:axId val="151864448"/>
      </c:scatterChart>
      <c:valAx>
        <c:axId val="151862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864448"/>
        <c:crosses val="autoZero"/>
        <c:crossBetween val="midCat"/>
      </c:valAx>
      <c:valAx>
        <c:axId val="15186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8622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-2'!$G$29:$G$42</c:f>
              <c:numCache>
                <c:formatCode>General</c:formatCode>
                <c:ptCount val="14"/>
              </c:numCache>
            </c:numRef>
          </c:xVal>
          <c:yVal>
            <c:numRef>
              <c:f>'1-- -2'!$B$29:$B$42</c:f>
              <c:numCache>
                <c:formatCode>General</c:formatCode>
                <c:ptCount val="14"/>
                <c:pt idx="1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06176"/>
        <c:axId val="137297920"/>
      </c:scatterChart>
      <c:valAx>
        <c:axId val="151906176"/>
        <c:scaling>
          <c:orientation val="minMax"/>
          <c:min val="0.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297920"/>
        <c:crosses val="autoZero"/>
        <c:crossBetween val="midCat"/>
      </c:valAx>
      <c:valAx>
        <c:axId val="137297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90617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-2'!$G$32:$G$42</c:f>
              <c:numCache>
                <c:formatCode>General</c:formatCode>
                <c:ptCount val="11"/>
              </c:numCache>
            </c:numRef>
          </c:xVal>
          <c:yVal>
            <c:numRef>
              <c:f>'1-- -2'!$B$32:$B$42</c:f>
              <c:numCache>
                <c:formatCode>General</c:formatCode>
                <c:ptCount val="11"/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37696"/>
        <c:axId val="96639616"/>
      </c:scatterChart>
      <c:valAx>
        <c:axId val="96637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39616"/>
        <c:crosses val="autoZero"/>
        <c:crossBetween val="midCat"/>
      </c:valAx>
      <c:valAx>
        <c:axId val="96639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376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29032291931250526"/>
          <c:y val="3.29670329670329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806492260729996"/>
          <c:y val="0.16483538595062719"/>
          <c:w val="0.67096879877897997"/>
          <c:h val="0.662088800235019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1.6129057662956248E-2"/>
                  <c:y val="0.20329693817781225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-3'!$J$48:$J$51</c:f>
              <c:numCache>
                <c:formatCode>General</c:formatCode>
                <c:ptCount val="4"/>
                <c:pt idx="0">
                  <c:v>27000</c:v>
                </c:pt>
                <c:pt idx="1">
                  <c:v>42875</c:v>
                </c:pt>
                <c:pt idx="2">
                  <c:v>64000</c:v>
                </c:pt>
                <c:pt idx="3">
                  <c:v>91125</c:v>
                </c:pt>
              </c:numCache>
            </c:numRef>
          </c:xVal>
          <c:yVal>
            <c:numRef>
              <c:f>'1-- -3'!$I$48:$I$51</c:f>
              <c:numCache>
                <c:formatCode>0.0000</c:formatCode>
                <c:ptCount val="4"/>
                <c:pt idx="0">
                  <c:v>1.9690162545028026E-3</c:v>
                </c:pt>
                <c:pt idx="1">
                  <c:v>2.0791222543036338E-3</c:v>
                </c:pt>
                <c:pt idx="2">
                  <c:v>2.1584074340227841E-3</c:v>
                </c:pt>
                <c:pt idx="3">
                  <c:v>2.256703485059183E-3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80224"/>
        <c:axId val="137381760"/>
      </c:scatterChart>
      <c:valAx>
        <c:axId val="137380224"/>
        <c:scaling>
          <c:orientation val="minMax"/>
          <c:min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a^3 (mm)^3</a:t>
                </a:r>
              </a:p>
            </c:rich>
          </c:tx>
          <c:layout>
            <c:manualLayout>
              <c:xMode val="edge"/>
              <c:yMode val="edge"/>
              <c:x val="0.48709745152823636"/>
              <c:y val="0.90110005480084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381760"/>
        <c:crosses val="autoZero"/>
        <c:crossBetween val="midCat"/>
      </c:valAx>
      <c:valAx>
        <c:axId val="13738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 (mm/N)</a:t>
                </a:r>
              </a:p>
            </c:rich>
          </c:tx>
          <c:layout>
            <c:manualLayout>
              <c:xMode val="edge"/>
              <c:yMode val="edge"/>
              <c:x val="5.1612903225806452E-2"/>
              <c:y val="0.420330247180640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3802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90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-3'!$C$32:$C$42</c:f>
              <c:numCache>
                <c:formatCode>General</c:formatCode>
                <c:ptCount val="11"/>
              </c:numCache>
            </c:numRef>
          </c:xVal>
          <c:yVal>
            <c:numRef>
              <c:f>'1-- -3'!$G$32:$G$42</c:f>
              <c:numCache>
                <c:formatCode>General</c:formatCode>
                <c:ptCount val="1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07104"/>
        <c:axId val="137413376"/>
      </c:scatterChart>
      <c:valAx>
        <c:axId val="137407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413376"/>
        <c:crosses val="autoZero"/>
        <c:crossBetween val="midCat"/>
      </c:valAx>
      <c:valAx>
        <c:axId val="137413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4071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2 Compliance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Inputs!$B$21</c:f>
              <c:strCache>
                <c:ptCount val="1"/>
                <c:pt idx="0">
                  <c:v>Specimen 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Inputs!$C$26:$C$30</c:f>
              <c:numCache>
                <c:formatCode>General</c:formatCode>
                <c:ptCount val="5"/>
                <c:pt idx="0">
                  <c:v>15625</c:v>
                </c:pt>
                <c:pt idx="1">
                  <c:v>27000</c:v>
                </c:pt>
                <c:pt idx="2">
                  <c:v>42875</c:v>
                </c:pt>
                <c:pt idx="3">
                  <c:v>64000</c:v>
                </c:pt>
                <c:pt idx="4">
                  <c:v>91125</c:v>
                </c:pt>
              </c:numCache>
            </c:numRef>
          </c:xVal>
          <c:yVal>
            <c:numRef>
              <c:f>Inputs!$I$26:$I$30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002496"/>
        <c:axId val="147068416"/>
      </c:scatterChart>
      <c:valAx>
        <c:axId val="14700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a^3 (mm^3)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068416"/>
        <c:crosses val="autoZero"/>
        <c:crossBetween val="midCat"/>
      </c:valAx>
      <c:valAx>
        <c:axId val="147068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Compliance</a:t>
                </a:r>
                <a:r>
                  <a:rPr lang="en-US" baseline="0"/>
                  <a:t> (C) (mm/N)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002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-3'!$H$29:$H$42</c:f>
              <c:numCache>
                <c:formatCode>General</c:formatCode>
                <c:ptCount val="14"/>
              </c:numCache>
            </c:numRef>
          </c:xVal>
          <c:yVal>
            <c:numRef>
              <c:f>'1-- -3'!$I$29:$I$42</c:f>
              <c:numCache>
                <c:formatCode>General</c:formatCode>
                <c:ptCount val="14"/>
                <c:pt idx="1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46912"/>
        <c:axId val="137448832"/>
      </c:scatterChart>
      <c:valAx>
        <c:axId val="137446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448832"/>
        <c:crosses val="autoZero"/>
        <c:crossBetween val="midCat"/>
      </c:valAx>
      <c:valAx>
        <c:axId val="137448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4469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-3'!$H$32:$H$42</c:f>
              <c:numCache>
                <c:formatCode>General</c:formatCode>
                <c:ptCount val="11"/>
              </c:numCache>
            </c:numRef>
          </c:xVal>
          <c:yVal>
            <c:numRef>
              <c:f>'1-- -3'!$I$32:$I$42</c:f>
              <c:numCache>
                <c:formatCode>General</c:formatCode>
                <c:ptCount val="11"/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64544"/>
        <c:axId val="137566464"/>
      </c:scatterChart>
      <c:valAx>
        <c:axId val="1375645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566464"/>
        <c:crosses val="autoZero"/>
        <c:crossBetween val="midCat"/>
      </c:valAx>
      <c:valAx>
        <c:axId val="13756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5645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-3'!$G$29:$G$42</c:f>
              <c:numCache>
                <c:formatCode>General</c:formatCode>
                <c:ptCount val="14"/>
              </c:numCache>
            </c:numRef>
          </c:xVal>
          <c:yVal>
            <c:numRef>
              <c:f>'1-- -3'!$B$29:$B$42</c:f>
              <c:numCache>
                <c:formatCode>General</c:formatCode>
                <c:ptCount val="14"/>
                <c:pt idx="1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95904"/>
        <c:axId val="137598080"/>
      </c:scatterChart>
      <c:valAx>
        <c:axId val="137595904"/>
        <c:scaling>
          <c:orientation val="minMax"/>
          <c:min val="0.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598080"/>
        <c:crosses val="autoZero"/>
        <c:crossBetween val="midCat"/>
      </c:valAx>
      <c:valAx>
        <c:axId val="13759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5959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-3'!$G$32:$G$42</c:f>
              <c:numCache>
                <c:formatCode>General</c:formatCode>
                <c:ptCount val="11"/>
              </c:numCache>
            </c:numRef>
          </c:xVal>
          <c:yVal>
            <c:numRef>
              <c:f>'1-- -3'!$B$32:$B$42</c:f>
              <c:numCache>
                <c:formatCode>General</c:formatCode>
                <c:ptCount val="11"/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43904"/>
        <c:axId val="137654272"/>
      </c:scatterChart>
      <c:valAx>
        <c:axId val="137643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654272"/>
        <c:crosses val="autoZero"/>
        <c:crossBetween val="midCat"/>
      </c:valAx>
      <c:valAx>
        <c:axId val="13765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6439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29032291931250526"/>
          <c:y val="3.29670329670329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806492260729996"/>
          <c:y val="0.16483538595062719"/>
          <c:w val="0.67096879877897997"/>
          <c:h val="0.662088800235019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1.6129057662956248E-2"/>
                  <c:y val="0.20329693817781225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-4'!$C$19:$C$23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'1-- -4'!$B$19:$B$23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60224"/>
        <c:axId val="137862144"/>
      </c:scatterChart>
      <c:valAx>
        <c:axId val="137860224"/>
        <c:scaling>
          <c:orientation val="minMax"/>
          <c:min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a^3 (mm)^3</a:t>
                </a:r>
              </a:p>
            </c:rich>
          </c:tx>
          <c:layout>
            <c:manualLayout>
              <c:xMode val="edge"/>
              <c:yMode val="edge"/>
              <c:x val="0.48709745152823636"/>
              <c:y val="0.90110005480084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862144"/>
        <c:crosses val="autoZero"/>
        <c:crossBetween val="midCat"/>
      </c:valAx>
      <c:valAx>
        <c:axId val="1378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 (mm/N)</a:t>
                </a:r>
              </a:p>
            </c:rich>
          </c:tx>
          <c:layout>
            <c:manualLayout>
              <c:xMode val="edge"/>
              <c:yMode val="edge"/>
              <c:x val="5.1612903225806452E-2"/>
              <c:y val="0.420330247180640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8602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90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-4'!$C$32:$C$42</c:f>
              <c:numCache>
                <c:formatCode>General</c:formatCode>
                <c:ptCount val="11"/>
              </c:numCache>
            </c:numRef>
          </c:xVal>
          <c:yVal>
            <c:numRef>
              <c:f>'1-- -4'!$G$32:$G$42</c:f>
              <c:numCache>
                <c:formatCode>General</c:formatCode>
                <c:ptCount val="1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900032"/>
        <c:axId val="137901952"/>
      </c:scatterChart>
      <c:valAx>
        <c:axId val="137900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901952"/>
        <c:crosses val="autoZero"/>
        <c:crossBetween val="midCat"/>
      </c:valAx>
      <c:valAx>
        <c:axId val="137901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9000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-4'!$H$29:$H$42</c:f>
              <c:numCache>
                <c:formatCode>General</c:formatCode>
                <c:ptCount val="14"/>
              </c:numCache>
            </c:numRef>
          </c:xVal>
          <c:yVal>
            <c:numRef>
              <c:f>'1-- -4'!$I$29:$I$42</c:f>
              <c:numCache>
                <c:formatCode>General</c:formatCode>
                <c:ptCount val="14"/>
                <c:pt idx="1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931392"/>
        <c:axId val="138019584"/>
      </c:scatterChart>
      <c:valAx>
        <c:axId val="137931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019584"/>
        <c:crosses val="autoZero"/>
        <c:crossBetween val="midCat"/>
      </c:valAx>
      <c:valAx>
        <c:axId val="138019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9313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-4'!$H$32:$H$42</c:f>
              <c:numCache>
                <c:formatCode>General</c:formatCode>
                <c:ptCount val="11"/>
              </c:numCache>
            </c:numRef>
          </c:xVal>
          <c:yVal>
            <c:numRef>
              <c:f>'1-- -4'!$I$32:$I$42</c:f>
              <c:numCache>
                <c:formatCode>General</c:formatCode>
                <c:ptCount val="11"/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49024"/>
        <c:axId val="138050944"/>
      </c:scatterChart>
      <c:valAx>
        <c:axId val="138049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050944"/>
        <c:crosses val="autoZero"/>
        <c:crossBetween val="midCat"/>
      </c:valAx>
      <c:valAx>
        <c:axId val="138050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0490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-4'!$G$29:$G$42</c:f>
              <c:numCache>
                <c:formatCode>General</c:formatCode>
                <c:ptCount val="14"/>
              </c:numCache>
            </c:numRef>
          </c:xVal>
          <c:yVal>
            <c:numRef>
              <c:f>'1-- -4'!$B$29:$B$42</c:f>
              <c:numCache>
                <c:formatCode>General</c:formatCode>
                <c:ptCount val="14"/>
                <c:pt idx="1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05216"/>
        <c:axId val="138107136"/>
      </c:scatterChart>
      <c:valAx>
        <c:axId val="138105216"/>
        <c:scaling>
          <c:orientation val="minMax"/>
          <c:min val="0.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107136"/>
        <c:crosses val="autoZero"/>
        <c:crossBetween val="midCat"/>
      </c:valAx>
      <c:valAx>
        <c:axId val="138107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1052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-4'!$G$32:$G$42</c:f>
              <c:numCache>
                <c:formatCode>General</c:formatCode>
                <c:ptCount val="11"/>
              </c:numCache>
            </c:numRef>
          </c:xVal>
          <c:yVal>
            <c:numRef>
              <c:f>'1-- -4'!$B$32:$B$42</c:f>
              <c:numCache>
                <c:formatCode>General</c:formatCode>
                <c:ptCount val="11"/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32480"/>
        <c:axId val="138216576"/>
      </c:scatterChart>
      <c:valAx>
        <c:axId val="138132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216576"/>
        <c:crosses val="autoZero"/>
        <c:crossBetween val="midCat"/>
      </c:valAx>
      <c:valAx>
        <c:axId val="138216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1324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3 Compliance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Inputs!$B$32</c:f>
              <c:strCache>
                <c:ptCount val="1"/>
                <c:pt idx="0">
                  <c:v>Specimen 3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Inputs!$C$37:$C$41</c:f>
              <c:numCache>
                <c:formatCode>General</c:formatCode>
                <c:ptCount val="5"/>
                <c:pt idx="0">
                  <c:v>15625</c:v>
                </c:pt>
                <c:pt idx="1">
                  <c:v>27000</c:v>
                </c:pt>
                <c:pt idx="2">
                  <c:v>42875</c:v>
                </c:pt>
                <c:pt idx="3">
                  <c:v>64000</c:v>
                </c:pt>
                <c:pt idx="4">
                  <c:v>91125</c:v>
                </c:pt>
              </c:numCache>
            </c:numRef>
          </c:xVal>
          <c:yVal>
            <c:numRef>
              <c:f>Inputs!$I$37:$I$41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26848"/>
        <c:axId val="132528768"/>
      </c:scatterChart>
      <c:valAx>
        <c:axId val="13252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a^3 (mm^3)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528768"/>
        <c:crosses val="autoZero"/>
        <c:crossBetween val="midCat"/>
      </c:valAx>
      <c:valAx>
        <c:axId val="132528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Compliance</a:t>
                </a:r>
                <a:r>
                  <a:rPr lang="en-US" baseline="0"/>
                  <a:t> (C) (mm/N)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526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29032291931250526"/>
          <c:y val="3.29670329670329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806492260729996"/>
          <c:y val="0.16483538595062719"/>
          <c:w val="0.67096879877897997"/>
          <c:h val="0.662088800235019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1.6129057662956248E-2"/>
                  <c:y val="0.20329693817781225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-5'!$C$19:$C$23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'1-- -5'!$B$19:$B$23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62784"/>
        <c:axId val="138264960"/>
      </c:scatterChart>
      <c:valAx>
        <c:axId val="138262784"/>
        <c:scaling>
          <c:orientation val="minMax"/>
          <c:min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a^3 (mm)^3</a:t>
                </a:r>
              </a:p>
            </c:rich>
          </c:tx>
          <c:layout>
            <c:manualLayout>
              <c:xMode val="edge"/>
              <c:yMode val="edge"/>
              <c:x val="0.48709745152823636"/>
              <c:y val="0.90110005480084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264960"/>
        <c:crosses val="autoZero"/>
        <c:crossBetween val="midCat"/>
      </c:valAx>
      <c:valAx>
        <c:axId val="138264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 (mm/N)</a:t>
                </a:r>
              </a:p>
            </c:rich>
          </c:tx>
          <c:layout>
            <c:manualLayout>
              <c:xMode val="edge"/>
              <c:yMode val="edge"/>
              <c:x val="5.1612903225806452E-2"/>
              <c:y val="0.420330247180640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2627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90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-5'!$C$32:$C$42</c:f>
              <c:numCache>
                <c:formatCode>General</c:formatCode>
                <c:ptCount val="11"/>
              </c:numCache>
            </c:numRef>
          </c:xVal>
          <c:yVal>
            <c:numRef>
              <c:f>'1-- -5'!$G$32:$G$42</c:f>
              <c:numCache>
                <c:formatCode>General</c:formatCode>
                <c:ptCount val="1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302592"/>
        <c:axId val="138304512"/>
      </c:scatterChart>
      <c:valAx>
        <c:axId val="138302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304512"/>
        <c:crosses val="autoZero"/>
        <c:crossBetween val="midCat"/>
      </c:valAx>
      <c:valAx>
        <c:axId val="13830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3025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-5'!$H$29:$H$42</c:f>
              <c:numCache>
                <c:formatCode>General</c:formatCode>
                <c:ptCount val="14"/>
              </c:numCache>
            </c:numRef>
          </c:xVal>
          <c:yVal>
            <c:numRef>
              <c:f>'1-- -5'!$I$29:$I$42</c:f>
              <c:numCache>
                <c:formatCode>General</c:formatCode>
                <c:ptCount val="14"/>
                <c:pt idx="1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420224"/>
        <c:axId val="138422144"/>
      </c:scatterChart>
      <c:valAx>
        <c:axId val="138420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422144"/>
        <c:crosses val="autoZero"/>
        <c:crossBetween val="midCat"/>
      </c:valAx>
      <c:valAx>
        <c:axId val="13842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4202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-5'!$H$32:$H$42</c:f>
              <c:numCache>
                <c:formatCode>General</c:formatCode>
                <c:ptCount val="11"/>
              </c:numCache>
            </c:numRef>
          </c:xVal>
          <c:yVal>
            <c:numRef>
              <c:f>'1-- -5'!$I$32:$I$42</c:f>
              <c:numCache>
                <c:formatCode>General</c:formatCode>
                <c:ptCount val="11"/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463872"/>
        <c:axId val="138466048"/>
      </c:scatterChart>
      <c:valAx>
        <c:axId val="138463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466048"/>
        <c:crosses val="autoZero"/>
        <c:crossBetween val="midCat"/>
      </c:valAx>
      <c:valAx>
        <c:axId val="138466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4638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-5'!$G$29:$G$42</c:f>
              <c:numCache>
                <c:formatCode>General</c:formatCode>
                <c:ptCount val="14"/>
              </c:numCache>
            </c:numRef>
          </c:xVal>
          <c:yVal>
            <c:numRef>
              <c:f>'1-- -5'!$B$29:$B$42</c:f>
              <c:numCache>
                <c:formatCode>General</c:formatCode>
                <c:ptCount val="14"/>
                <c:pt idx="1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491392"/>
        <c:axId val="138493312"/>
      </c:scatterChart>
      <c:valAx>
        <c:axId val="138491392"/>
        <c:scaling>
          <c:orientation val="minMax"/>
          <c:min val="0.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493312"/>
        <c:crosses val="autoZero"/>
        <c:crossBetween val="midCat"/>
      </c:valAx>
      <c:valAx>
        <c:axId val="138493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4913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-5'!$G$32:$G$42</c:f>
              <c:numCache>
                <c:formatCode>General</c:formatCode>
                <c:ptCount val="11"/>
              </c:numCache>
            </c:numRef>
          </c:xVal>
          <c:yVal>
            <c:numRef>
              <c:f>'1-- -5'!$B$32:$B$42</c:f>
              <c:numCache>
                <c:formatCode>General</c:formatCode>
                <c:ptCount val="11"/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543488"/>
        <c:axId val="138545408"/>
      </c:scatterChart>
      <c:valAx>
        <c:axId val="138543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545408"/>
        <c:crosses val="autoZero"/>
        <c:crossBetween val="midCat"/>
      </c:valAx>
      <c:valAx>
        <c:axId val="138545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5434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29032291931250526"/>
          <c:y val="3.29670329670329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806492260729996"/>
          <c:y val="0.16483538595062719"/>
          <c:w val="0.67096879877897997"/>
          <c:h val="0.662088800235019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1.6129057662956248E-2"/>
                  <c:y val="0.20329693817781225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-6'!$C$19:$C$23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'1-- -6'!$B$19:$B$23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03904"/>
        <c:axId val="138626560"/>
      </c:scatterChart>
      <c:valAx>
        <c:axId val="138603904"/>
        <c:scaling>
          <c:orientation val="minMax"/>
          <c:min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a^3 (mm)^3</a:t>
                </a:r>
              </a:p>
            </c:rich>
          </c:tx>
          <c:layout>
            <c:manualLayout>
              <c:xMode val="edge"/>
              <c:yMode val="edge"/>
              <c:x val="0.48709745152823636"/>
              <c:y val="0.90110005480084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26560"/>
        <c:crosses val="autoZero"/>
        <c:crossBetween val="midCat"/>
      </c:valAx>
      <c:valAx>
        <c:axId val="1386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 (mm/N)</a:t>
                </a:r>
              </a:p>
            </c:rich>
          </c:tx>
          <c:layout>
            <c:manualLayout>
              <c:xMode val="edge"/>
              <c:yMode val="edge"/>
              <c:x val="5.1612903225806452E-2"/>
              <c:y val="0.420330247180640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039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90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-6'!$C$32:$C$42</c:f>
              <c:numCache>
                <c:formatCode>General</c:formatCode>
                <c:ptCount val="11"/>
              </c:numCache>
            </c:numRef>
          </c:xVal>
          <c:yVal>
            <c:numRef>
              <c:f>'1-- -6'!$G$32:$G$42</c:f>
              <c:numCache>
                <c:formatCode>General</c:formatCode>
                <c:ptCount val="1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72384"/>
        <c:axId val="138674560"/>
      </c:scatterChart>
      <c:valAx>
        <c:axId val="1386723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74560"/>
        <c:crosses val="autoZero"/>
        <c:crossBetween val="midCat"/>
      </c:valAx>
      <c:valAx>
        <c:axId val="138674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723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-6'!$H$29:$H$42</c:f>
              <c:numCache>
                <c:formatCode>General</c:formatCode>
                <c:ptCount val="14"/>
              </c:numCache>
            </c:numRef>
          </c:xVal>
          <c:yVal>
            <c:numRef>
              <c:f>'1-- -6'!$I$29:$I$42</c:f>
              <c:numCache>
                <c:formatCode>General</c:formatCode>
                <c:ptCount val="14"/>
                <c:pt idx="1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04000"/>
        <c:axId val="138705920"/>
      </c:scatterChart>
      <c:valAx>
        <c:axId val="138704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705920"/>
        <c:crosses val="autoZero"/>
        <c:crossBetween val="midCat"/>
      </c:valAx>
      <c:valAx>
        <c:axId val="138705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7040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-6'!$H$32:$H$42</c:f>
              <c:numCache>
                <c:formatCode>General</c:formatCode>
                <c:ptCount val="11"/>
              </c:numCache>
            </c:numRef>
          </c:xVal>
          <c:yVal>
            <c:numRef>
              <c:f>'1-- -6'!$I$32:$I$42</c:f>
              <c:numCache>
                <c:formatCode>General</c:formatCode>
                <c:ptCount val="11"/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13440"/>
        <c:axId val="138815360"/>
      </c:scatterChart>
      <c:valAx>
        <c:axId val="138813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815360"/>
        <c:crosses val="autoZero"/>
        <c:crossBetween val="midCat"/>
      </c:valAx>
      <c:valAx>
        <c:axId val="138815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8134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4 Compliance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Inputs!$B$43</c:f>
              <c:strCache>
                <c:ptCount val="1"/>
                <c:pt idx="0">
                  <c:v>Specimen 4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Inputs!$C$48:$C$52</c:f>
              <c:numCache>
                <c:formatCode>General</c:formatCode>
                <c:ptCount val="5"/>
                <c:pt idx="0">
                  <c:v>15625</c:v>
                </c:pt>
                <c:pt idx="1">
                  <c:v>27000</c:v>
                </c:pt>
                <c:pt idx="2">
                  <c:v>42875</c:v>
                </c:pt>
                <c:pt idx="3">
                  <c:v>64000</c:v>
                </c:pt>
                <c:pt idx="4">
                  <c:v>91125</c:v>
                </c:pt>
              </c:numCache>
            </c:numRef>
          </c:xVal>
          <c:yVal>
            <c:numRef>
              <c:f>Inputs!$I$48:$I$52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50016"/>
        <c:axId val="136873472"/>
      </c:scatterChart>
      <c:valAx>
        <c:axId val="13255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a^3 (mm^3)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873472"/>
        <c:crosses val="autoZero"/>
        <c:crossBetween val="midCat"/>
      </c:valAx>
      <c:valAx>
        <c:axId val="136873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Compliance</a:t>
                </a:r>
                <a:r>
                  <a:rPr lang="en-US" baseline="0"/>
                  <a:t> (C) (mm/N)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550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-6'!$G$29:$G$42</c:f>
              <c:numCache>
                <c:formatCode>General</c:formatCode>
                <c:ptCount val="14"/>
              </c:numCache>
            </c:numRef>
          </c:xVal>
          <c:yVal>
            <c:numRef>
              <c:f>'1-- -6'!$B$29:$B$42</c:f>
              <c:numCache>
                <c:formatCode>General</c:formatCode>
                <c:ptCount val="14"/>
                <c:pt idx="1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52992"/>
        <c:axId val="138859264"/>
      </c:scatterChart>
      <c:valAx>
        <c:axId val="138852992"/>
        <c:scaling>
          <c:orientation val="minMax"/>
          <c:min val="0.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859264"/>
        <c:crosses val="autoZero"/>
        <c:crossBetween val="midCat"/>
      </c:valAx>
      <c:valAx>
        <c:axId val="138859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8529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-6'!$G$32:$G$42</c:f>
              <c:numCache>
                <c:formatCode>General</c:formatCode>
                <c:ptCount val="11"/>
              </c:numCache>
            </c:numRef>
          </c:xVal>
          <c:yVal>
            <c:numRef>
              <c:f>'1-- -6'!$B$32:$B$42</c:f>
              <c:numCache>
                <c:formatCode>General</c:formatCode>
                <c:ptCount val="11"/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96896"/>
        <c:axId val="138898816"/>
      </c:scatterChart>
      <c:valAx>
        <c:axId val="1388968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898816"/>
        <c:crosses val="autoZero"/>
        <c:crossBetween val="midCat"/>
      </c:valAx>
      <c:valAx>
        <c:axId val="1388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8968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5 Compliance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Inputs!$B$54</c:f>
              <c:strCache>
                <c:ptCount val="1"/>
                <c:pt idx="0">
                  <c:v>Specimen 5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Inputs!$C$59:$C$63</c:f>
              <c:numCache>
                <c:formatCode>General</c:formatCode>
                <c:ptCount val="5"/>
                <c:pt idx="0">
                  <c:v>15625</c:v>
                </c:pt>
                <c:pt idx="1">
                  <c:v>27000</c:v>
                </c:pt>
                <c:pt idx="2">
                  <c:v>42875</c:v>
                </c:pt>
                <c:pt idx="3">
                  <c:v>64000</c:v>
                </c:pt>
                <c:pt idx="4">
                  <c:v>91125</c:v>
                </c:pt>
              </c:numCache>
            </c:numRef>
          </c:xVal>
          <c:yVal>
            <c:numRef>
              <c:f>Inputs!$I$59:$I$63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11104"/>
        <c:axId val="136921472"/>
      </c:scatterChart>
      <c:valAx>
        <c:axId val="13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a^3 (mm^3)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921472"/>
        <c:crosses val="autoZero"/>
        <c:crossBetween val="midCat"/>
      </c:valAx>
      <c:valAx>
        <c:axId val="136921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Compliance</a:t>
                </a:r>
                <a:r>
                  <a:rPr lang="en-US" baseline="0"/>
                  <a:t> (C) (mm/N)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9111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29032291931250526"/>
          <c:y val="3.29670329670329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806492260729996"/>
          <c:y val="0.16483538595062719"/>
          <c:w val="0.67096879877897997"/>
          <c:h val="0.662088800235019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1.6129057662956248E-2"/>
                  <c:y val="0.20329693817781225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-1'!$J$47:$J$50</c:f>
              <c:numCache>
                <c:formatCode>General</c:formatCode>
                <c:ptCount val="4"/>
                <c:pt idx="0">
                  <c:v>27000</c:v>
                </c:pt>
                <c:pt idx="1">
                  <c:v>42875</c:v>
                </c:pt>
                <c:pt idx="2">
                  <c:v>64000</c:v>
                </c:pt>
                <c:pt idx="3">
                  <c:v>91125</c:v>
                </c:pt>
              </c:numCache>
            </c:numRef>
          </c:xVal>
          <c:yVal>
            <c:numRef>
              <c:f>'1-- -1'!$I$47:$I$50</c:f>
              <c:numCache>
                <c:formatCode>0.0000</c:formatCode>
                <c:ptCount val="4"/>
                <c:pt idx="0">
                  <c:v>2.0203423334886868E-3</c:v>
                </c:pt>
                <c:pt idx="1">
                  <c:v>2.1310582089241427E-3</c:v>
                </c:pt>
                <c:pt idx="2">
                  <c:v>2.1657369766716725E-3</c:v>
                </c:pt>
                <c:pt idx="3">
                  <c:v>2.1665004159844743E-3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60160"/>
        <c:axId val="140062080"/>
      </c:scatterChart>
      <c:valAx>
        <c:axId val="140060160"/>
        <c:scaling>
          <c:orientation val="minMax"/>
          <c:min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a^3 (mm)^3</a:t>
                </a:r>
              </a:p>
            </c:rich>
          </c:tx>
          <c:layout>
            <c:manualLayout>
              <c:xMode val="edge"/>
              <c:yMode val="edge"/>
              <c:x val="0.48709745152823636"/>
              <c:y val="0.90110005480084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062080"/>
        <c:crosses val="autoZero"/>
        <c:crossBetween val="midCat"/>
      </c:valAx>
      <c:valAx>
        <c:axId val="140062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 (mm/N)</a:t>
                </a:r>
              </a:p>
            </c:rich>
          </c:tx>
          <c:layout>
            <c:manualLayout>
              <c:xMode val="edge"/>
              <c:yMode val="edge"/>
              <c:x val="5.1612903225806452E-2"/>
              <c:y val="0.420330247180640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0601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90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-1'!$C$32:$C$42</c:f>
              <c:numCache>
                <c:formatCode>General</c:formatCode>
                <c:ptCount val="11"/>
              </c:numCache>
            </c:numRef>
          </c:xVal>
          <c:yVal>
            <c:numRef>
              <c:f>'1-- -1'!$G$32:$G$42</c:f>
              <c:numCache>
                <c:formatCode>General</c:formatCode>
                <c:ptCount val="1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12000"/>
        <c:axId val="150513920"/>
      </c:scatterChart>
      <c:valAx>
        <c:axId val="150512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513920"/>
        <c:crosses val="autoZero"/>
        <c:crossBetween val="midCat"/>
      </c:valAx>
      <c:valAx>
        <c:axId val="15051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5120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-1'!$H$29:$H$42</c:f>
              <c:numCache>
                <c:formatCode>General</c:formatCode>
                <c:ptCount val="14"/>
              </c:numCache>
            </c:numRef>
          </c:xVal>
          <c:yVal>
            <c:numRef>
              <c:f>'1-- -1'!$I$29:$I$42</c:f>
              <c:numCache>
                <c:formatCode>General</c:formatCode>
                <c:ptCount val="14"/>
                <c:pt idx="1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751680"/>
        <c:axId val="151770240"/>
      </c:scatterChart>
      <c:valAx>
        <c:axId val="151751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770240"/>
        <c:crosses val="autoZero"/>
        <c:crossBetween val="midCat"/>
      </c:valAx>
      <c:valAx>
        <c:axId val="151770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7516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 - Edited data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'1-- -1'!$H$32:$H$42</c:f>
              <c:numCache>
                <c:formatCode>General</c:formatCode>
                <c:ptCount val="11"/>
              </c:numCache>
            </c:numRef>
          </c:xVal>
          <c:yVal>
            <c:numRef>
              <c:f>'1-- -1'!$I$32:$I$42</c:f>
              <c:numCache>
                <c:formatCode>General</c:formatCode>
                <c:ptCount val="11"/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45792"/>
        <c:axId val="120156160"/>
      </c:scatterChart>
      <c:valAx>
        <c:axId val="120145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56160"/>
        <c:crosses val="autoZero"/>
        <c:crossBetween val="midCat"/>
      </c:valAx>
      <c:valAx>
        <c:axId val="120156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457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6" Type="http://schemas.openxmlformats.org/officeDocument/2006/relationships/chart" Target="../charts/chart29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6" Type="http://schemas.openxmlformats.org/officeDocument/2006/relationships/chart" Target="../charts/chart35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6" Type="http://schemas.openxmlformats.org/officeDocument/2006/relationships/chart" Target="../charts/chart41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109537</xdr:colOff>
      <xdr:row>5</xdr:row>
      <xdr:rowOff>147637</xdr:rowOff>
    </xdr:from>
    <xdr:to>
      <xdr:col>7</xdr:col>
      <xdr:colOff>414337</xdr:colOff>
      <xdr:row>22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109537</xdr:colOff>
      <xdr:row>24</xdr:row>
      <xdr:rowOff>71437</xdr:rowOff>
    </xdr:from>
    <xdr:to>
      <xdr:col>7</xdr:col>
      <xdr:colOff>414337</xdr:colOff>
      <xdr:row>42</xdr:row>
      <xdr:rowOff>61912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119062</xdr:colOff>
      <xdr:row>43</xdr:row>
      <xdr:rowOff>71437</xdr:rowOff>
    </xdr:from>
    <xdr:to>
      <xdr:col>7</xdr:col>
      <xdr:colOff>423862</xdr:colOff>
      <xdr:row>61</xdr:row>
      <xdr:rowOff>61912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119062</xdr:colOff>
      <xdr:row>63</xdr:row>
      <xdr:rowOff>71437</xdr:rowOff>
    </xdr:from>
    <xdr:to>
      <xdr:col>7</xdr:col>
      <xdr:colOff>423862</xdr:colOff>
      <xdr:row>80</xdr:row>
      <xdr:rowOff>61912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128587</xdr:colOff>
      <xdr:row>82</xdr:row>
      <xdr:rowOff>52387</xdr:rowOff>
    </xdr:from>
    <xdr:to>
      <xdr:col>7</xdr:col>
      <xdr:colOff>433387</xdr:colOff>
      <xdr:row>99</xdr:row>
      <xdr:rowOff>42862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13</xdr:row>
      <xdr:rowOff>28575</xdr:rowOff>
    </xdr:from>
    <xdr:to>
      <xdr:col>7</xdr:col>
      <xdr:colOff>561975</xdr:colOff>
      <xdr:row>33</xdr:row>
      <xdr:rowOff>19050</xdr:rowOff>
    </xdr:to>
    <xdr:graphicFrame macro="">
      <xdr:nvGraphicFramePr>
        <xdr:cNvPr id="2060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14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060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060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060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060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060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13</xdr:row>
      <xdr:rowOff>28575</xdr:rowOff>
    </xdr:from>
    <xdr:to>
      <xdr:col>7</xdr:col>
      <xdr:colOff>561975</xdr:colOff>
      <xdr:row>33</xdr:row>
      <xdr:rowOff>19050</xdr:rowOff>
    </xdr:to>
    <xdr:graphicFrame macro="">
      <xdr:nvGraphicFramePr>
        <xdr:cNvPr id="5427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14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5427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54275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54276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54276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54276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13</xdr:row>
      <xdr:rowOff>28575</xdr:rowOff>
    </xdr:from>
    <xdr:to>
      <xdr:col>7</xdr:col>
      <xdr:colOff>561975</xdr:colOff>
      <xdr:row>33</xdr:row>
      <xdr:rowOff>19050</xdr:rowOff>
    </xdr:to>
    <xdr:graphicFrame macro="">
      <xdr:nvGraphicFramePr>
        <xdr:cNvPr id="5806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14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58064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58064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58064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58064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58064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13</xdr:row>
      <xdr:rowOff>28575</xdr:rowOff>
    </xdr:from>
    <xdr:to>
      <xdr:col>7</xdr:col>
      <xdr:colOff>561975</xdr:colOff>
      <xdr:row>33</xdr:row>
      <xdr:rowOff>19050</xdr:rowOff>
    </xdr:to>
    <xdr:graphicFrame macro="">
      <xdr:nvGraphicFramePr>
        <xdr:cNvPr id="236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14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367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36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36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367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36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13</xdr:row>
      <xdr:rowOff>28575</xdr:rowOff>
    </xdr:from>
    <xdr:to>
      <xdr:col>7</xdr:col>
      <xdr:colOff>561975</xdr:colOff>
      <xdr:row>33</xdr:row>
      <xdr:rowOff>19050</xdr:rowOff>
    </xdr:to>
    <xdr:graphicFrame macro="">
      <xdr:nvGraphicFramePr>
        <xdr:cNvPr id="246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14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46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46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470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470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470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13</xdr:row>
      <xdr:rowOff>28575</xdr:rowOff>
    </xdr:from>
    <xdr:to>
      <xdr:col>7</xdr:col>
      <xdr:colOff>561975</xdr:colOff>
      <xdr:row>33</xdr:row>
      <xdr:rowOff>19050</xdr:rowOff>
    </xdr:to>
    <xdr:graphicFrame macro="">
      <xdr:nvGraphicFramePr>
        <xdr:cNvPr id="257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14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57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57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572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572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8</xdr:col>
      <xdr:colOff>0</xdr:colOff>
      <xdr:row>16</xdr:row>
      <xdr:rowOff>0</xdr:rowOff>
    </xdr:to>
    <xdr:graphicFrame macro="">
      <xdr:nvGraphicFramePr>
        <xdr:cNvPr id="2572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63"/>
  <sheetViews>
    <sheetView tabSelected="1" zoomScaleNormal="100" workbookViewId="0">
      <selection activeCell="J18" sqref="J18"/>
    </sheetView>
  </sheetViews>
  <sheetFormatPr defaultRowHeight="12.75" x14ac:dyDescent="0.2"/>
  <cols>
    <col min="2" max="8" width="10.7109375" customWidth="1"/>
    <col min="9" max="10" width="15.7109375" customWidth="1"/>
    <col min="11" max="11" width="21.85546875" customWidth="1"/>
    <col min="12" max="12" width="23.140625" customWidth="1"/>
  </cols>
  <sheetData>
    <row r="1" spans="2:13" x14ac:dyDescent="0.2"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2:13" ht="30" x14ac:dyDescent="0.4">
      <c r="C2" s="60"/>
      <c r="D2" s="60"/>
      <c r="E2" s="60"/>
      <c r="F2" s="60"/>
      <c r="G2" s="77" t="s">
        <v>68</v>
      </c>
      <c r="H2" s="60"/>
      <c r="I2" s="60"/>
      <c r="J2" s="60"/>
      <c r="K2" s="60"/>
      <c r="L2" s="60"/>
    </row>
    <row r="3" spans="2:13" x14ac:dyDescent="0.2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2:13" ht="20.25" x14ac:dyDescent="0.3">
      <c r="B4" s="76" t="s">
        <v>62</v>
      </c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2:13" ht="20.25" x14ac:dyDescent="0.3">
      <c r="B5" s="76"/>
      <c r="C5" s="60"/>
      <c r="D5" s="60"/>
      <c r="E5" s="60"/>
      <c r="F5" s="60"/>
      <c r="G5" s="60"/>
      <c r="H5" s="60"/>
      <c r="I5" s="93" t="s">
        <v>76</v>
      </c>
      <c r="J5" s="63"/>
      <c r="K5" s="99" t="s">
        <v>71</v>
      </c>
      <c r="L5" s="94"/>
    </row>
    <row r="6" spans="2:13" x14ac:dyDescent="0.2">
      <c r="B6" s="60" t="s">
        <v>69</v>
      </c>
      <c r="C6" s="60"/>
      <c r="D6" s="60"/>
      <c r="E6" s="60"/>
      <c r="F6" s="60"/>
      <c r="G6" s="60"/>
      <c r="H6" s="60"/>
      <c r="I6" s="95" t="s">
        <v>77</v>
      </c>
      <c r="J6" s="96"/>
      <c r="K6" s="94" t="s">
        <v>72</v>
      </c>
      <c r="L6" s="96"/>
    </row>
    <row r="7" spans="2:13" x14ac:dyDescent="0.2">
      <c r="B7" s="60"/>
      <c r="C7" s="60"/>
      <c r="D7" s="60"/>
      <c r="E7" s="60"/>
      <c r="F7" s="60"/>
      <c r="G7" s="60"/>
      <c r="H7" s="60"/>
      <c r="I7" s="95" t="s">
        <v>78</v>
      </c>
      <c r="J7" s="95">
        <f>J6*25.4</f>
        <v>0</v>
      </c>
      <c r="K7" s="94" t="s">
        <v>73</v>
      </c>
      <c r="L7" s="95">
        <f>L6*4.44822162825</f>
        <v>0</v>
      </c>
    </row>
    <row r="8" spans="2:13" x14ac:dyDescent="0.2">
      <c r="B8" s="84" t="s">
        <v>81</v>
      </c>
      <c r="C8" s="109"/>
      <c r="D8" s="60"/>
      <c r="E8" s="60"/>
      <c r="F8" s="60"/>
      <c r="G8" s="60"/>
      <c r="H8" s="60"/>
      <c r="I8" s="60"/>
      <c r="J8" s="60"/>
      <c r="K8" s="68"/>
      <c r="L8" s="68"/>
    </row>
    <row r="9" spans="2:13" ht="13.5" thickBot="1" x14ac:dyDescent="0.25">
      <c r="B9" s="85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2:13" ht="21" thickTop="1" x14ac:dyDescent="0.3">
      <c r="B10" s="75" t="s">
        <v>54</v>
      </c>
      <c r="C10" s="60"/>
      <c r="D10" s="60"/>
      <c r="G10" s="60"/>
      <c r="H10" s="60"/>
      <c r="I10" s="60"/>
      <c r="J10" s="60"/>
      <c r="K10" s="86" t="s">
        <v>79</v>
      </c>
      <c r="L10" s="86" t="s">
        <v>80</v>
      </c>
    </row>
    <row r="11" spans="2:13" x14ac:dyDescent="0.2">
      <c r="B11" s="60"/>
      <c r="C11" s="60"/>
      <c r="D11" s="60"/>
      <c r="G11" s="60"/>
      <c r="H11" s="60"/>
      <c r="I11" s="60"/>
      <c r="J11" s="60"/>
      <c r="K11" s="107"/>
      <c r="L11" s="107"/>
    </row>
    <row r="12" spans="2:13" x14ac:dyDescent="0.2">
      <c r="B12" s="60"/>
      <c r="C12" s="60"/>
      <c r="D12" s="60"/>
      <c r="E12" s="60"/>
      <c r="F12" s="60"/>
      <c r="G12" s="60"/>
      <c r="H12" s="60"/>
      <c r="I12" s="59" t="s">
        <v>57</v>
      </c>
      <c r="J12" s="60"/>
      <c r="K12" s="60"/>
      <c r="L12" s="60"/>
    </row>
    <row r="13" spans="2:13" x14ac:dyDescent="0.2">
      <c r="B13" s="73" t="s">
        <v>16</v>
      </c>
      <c r="C13" s="73" t="s">
        <v>12</v>
      </c>
      <c r="D13" s="73" t="s">
        <v>63</v>
      </c>
      <c r="E13" s="73" t="s">
        <v>63</v>
      </c>
      <c r="F13" s="73" t="s">
        <v>55</v>
      </c>
      <c r="G13" s="73" t="s">
        <v>55</v>
      </c>
      <c r="H13" s="73" t="s">
        <v>56</v>
      </c>
      <c r="I13" s="88" t="s">
        <v>64</v>
      </c>
      <c r="J13" s="60"/>
      <c r="K13" s="95" t="s">
        <v>75</v>
      </c>
      <c r="L13" s="95" t="s">
        <v>74</v>
      </c>
      <c r="M13" s="65"/>
    </row>
    <row r="14" spans="2:13" x14ac:dyDescent="0.2">
      <c r="B14" s="86" t="s">
        <v>87</v>
      </c>
      <c r="C14" s="86" t="s">
        <v>88</v>
      </c>
      <c r="D14" s="86" t="s">
        <v>89</v>
      </c>
      <c r="E14" s="86" t="s">
        <v>87</v>
      </c>
      <c r="F14" s="86" t="s">
        <v>90</v>
      </c>
      <c r="G14" s="86" t="s">
        <v>91</v>
      </c>
      <c r="H14" s="86" t="s">
        <v>92</v>
      </c>
      <c r="I14" s="89" t="s">
        <v>93</v>
      </c>
      <c r="J14" s="60"/>
      <c r="K14" s="114"/>
      <c r="L14" s="115"/>
    </row>
    <row r="15" spans="2:13" x14ac:dyDescent="0.2">
      <c r="B15" s="78">
        <v>25</v>
      </c>
      <c r="C15" s="78">
        <f>B15^3</f>
        <v>15625</v>
      </c>
      <c r="D15" s="111"/>
      <c r="E15" s="78">
        <f>D15*25.4</f>
        <v>0</v>
      </c>
      <c r="F15" s="111"/>
      <c r="G15" s="78">
        <f>F15*4.44822162825</f>
        <v>0</v>
      </c>
      <c r="H15" s="78" t="e">
        <f>G15/E15</f>
        <v>#DIV/0!</v>
      </c>
      <c r="I15" s="90" t="e">
        <f>1/H15</f>
        <v>#DIV/0!</v>
      </c>
      <c r="J15" s="60"/>
      <c r="K15" s="60"/>
      <c r="L15" s="60"/>
    </row>
    <row r="16" spans="2:13" x14ac:dyDescent="0.2">
      <c r="B16" s="78">
        <v>30</v>
      </c>
      <c r="C16" s="78">
        <f t="shared" ref="C16:C19" si="0">B16^3</f>
        <v>27000</v>
      </c>
      <c r="D16" s="112"/>
      <c r="E16" s="78">
        <f t="shared" ref="E16:E19" si="1">D16*25.4</f>
        <v>0</v>
      </c>
      <c r="F16" s="112"/>
      <c r="G16" s="78">
        <f t="shared" ref="G16:G19" si="2">F16*4.44822162825</f>
        <v>0</v>
      </c>
      <c r="H16" s="78" t="e">
        <f t="shared" ref="H16:H19" si="3">G16/E16</f>
        <v>#DIV/0!</v>
      </c>
      <c r="I16" s="90" t="e">
        <f t="shared" ref="I16:I19" si="4">1/H16</f>
        <v>#DIV/0!</v>
      </c>
      <c r="J16" s="60"/>
      <c r="K16" s="60"/>
      <c r="L16" s="60"/>
    </row>
    <row r="17" spans="2:12" x14ac:dyDescent="0.2">
      <c r="B17" s="78">
        <v>35</v>
      </c>
      <c r="C17" s="78">
        <f t="shared" si="0"/>
        <v>42875</v>
      </c>
      <c r="D17" s="112"/>
      <c r="E17" s="78">
        <f t="shared" si="1"/>
        <v>0</v>
      </c>
      <c r="F17" s="112"/>
      <c r="G17" s="78">
        <f t="shared" si="2"/>
        <v>0</v>
      </c>
      <c r="H17" s="78" t="e">
        <f t="shared" si="3"/>
        <v>#DIV/0!</v>
      </c>
      <c r="I17" s="90" t="e">
        <f t="shared" si="4"/>
        <v>#DIV/0!</v>
      </c>
      <c r="J17" s="60"/>
      <c r="K17" s="60"/>
      <c r="L17" s="60"/>
    </row>
    <row r="18" spans="2:12" x14ac:dyDescent="0.2">
      <c r="B18" s="78">
        <v>40</v>
      </c>
      <c r="C18" s="78">
        <f t="shared" si="0"/>
        <v>64000</v>
      </c>
      <c r="D18" s="112"/>
      <c r="E18" s="78">
        <f t="shared" si="1"/>
        <v>0</v>
      </c>
      <c r="F18" s="112"/>
      <c r="G18" s="78">
        <f t="shared" si="2"/>
        <v>0</v>
      </c>
      <c r="H18" s="78" t="e">
        <f t="shared" si="3"/>
        <v>#DIV/0!</v>
      </c>
      <c r="I18" s="90" t="e">
        <f t="shared" si="4"/>
        <v>#DIV/0!</v>
      </c>
      <c r="J18" s="60"/>
      <c r="K18" s="60"/>
      <c r="L18" s="60"/>
    </row>
    <row r="19" spans="2:12" x14ac:dyDescent="0.2">
      <c r="B19" s="86">
        <v>45</v>
      </c>
      <c r="C19" s="86">
        <f t="shared" si="0"/>
        <v>91125</v>
      </c>
      <c r="D19" s="113"/>
      <c r="E19" s="86">
        <f t="shared" si="1"/>
        <v>0</v>
      </c>
      <c r="F19" s="113"/>
      <c r="G19" s="86">
        <f t="shared" si="2"/>
        <v>0</v>
      </c>
      <c r="H19" s="86" t="e">
        <f t="shared" si="3"/>
        <v>#DIV/0!</v>
      </c>
      <c r="I19" s="89" t="e">
        <f t="shared" si="4"/>
        <v>#DIV/0!</v>
      </c>
      <c r="J19" s="60"/>
      <c r="K19" s="60"/>
      <c r="L19" s="60"/>
    </row>
    <row r="20" spans="2:12" ht="13.5" thickBot="1" x14ac:dyDescent="0.25">
      <c r="B20" s="80"/>
      <c r="C20" s="80"/>
      <c r="D20" s="80"/>
      <c r="E20" s="80"/>
      <c r="F20" s="80"/>
      <c r="G20" s="80"/>
      <c r="H20" s="80"/>
      <c r="I20" s="81"/>
      <c r="J20" s="82"/>
      <c r="K20" s="82"/>
      <c r="L20" s="82"/>
    </row>
    <row r="21" spans="2:12" ht="21" thickTop="1" x14ac:dyDescent="0.3">
      <c r="B21" s="75" t="s">
        <v>59</v>
      </c>
      <c r="C21" s="60"/>
      <c r="D21" s="60"/>
      <c r="G21" s="60"/>
      <c r="H21" s="60"/>
      <c r="I21" s="59"/>
      <c r="J21" s="60"/>
      <c r="K21" s="78" t="s">
        <v>79</v>
      </c>
      <c r="L21" s="79" t="s">
        <v>80</v>
      </c>
    </row>
    <row r="22" spans="2:12" x14ac:dyDescent="0.2">
      <c r="B22" s="60"/>
      <c r="C22" s="60"/>
      <c r="D22" s="60"/>
      <c r="G22" s="60"/>
      <c r="H22" s="60"/>
      <c r="I22" s="59"/>
      <c r="J22" s="60"/>
      <c r="K22" s="96"/>
      <c r="L22" s="96"/>
    </row>
    <row r="23" spans="2:12" x14ac:dyDescent="0.2">
      <c r="B23" s="60"/>
      <c r="C23" s="60"/>
      <c r="D23" s="60"/>
      <c r="E23" s="60"/>
      <c r="F23" s="60"/>
      <c r="G23" s="60"/>
      <c r="H23" s="60"/>
      <c r="I23" s="59" t="s">
        <v>57</v>
      </c>
      <c r="J23" s="60"/>
      <c r="K23" s="60"/>
      <c r="L23" s="60"/>
    </row>
    <row r="24" spans="2:12" x14ac:dyDescent="0.2">
      <c r="B24" s="73" t="s">
        <v>16</v>
      </c>
      <c r="C24" s="73" t="s">
        <v>12</v>
      </c>
      <c r="D24" s="73" t="s">
        <v>63</v>
      </c>
      <c r="E24" s="73" t="s">
        <v>63</v>
      </c>
      <c r="F24" s="73" t="s">
        <v>55</v>
      </c>
      <c r="G24" s="73" t="s">
        <v>55</v>
      </c>
      <c r="H24" s="73" t="s">
        <v>56</v>
      </c>
      <c r="I24" s="67" t="s">
        <v>64</v>
      </c>
      <c r="J24" s="60"/>
      <c r="K24" s="73" t="s">
        <v>75</v>
      </c>
      <c r="L24" s="63" t="s">
        <v>74</v>
      </c>
    </row>
    <row r="25" spans="2:12" x14ac:dyDescent="0.2">
      <c r="B25" s="86" t="s">
        <v>87</v>
      </c>
      <c r="C25" s="86" t="s">
        <v>88</v>
      </c>
      <c r="D25" s="86" t="s">
        <v>89</v>
      </c>
      <c r="E25" s="86" t="s">
        <v>87</v>
      </c>
      <c r="F25" s="86" t="s">
        <v>90</v>
      </c>
      <c r="G25" s="86" t="s">
        <v>91</v>
      </c>
      <c r="H25" s="86" t="s">
        <v>92</v>
      </c>
      <c r="I25" s="71" t="s">
        <v>93</v>
      </c>
      <c r="J25" s="60"/>
      <c r="K25" s="74"/>
      <c r="L25" s="72"/>
    </row>
    <row r="26" spans="2:12" x14ac:dyDescent="0.2">
      <c r="B26" s="78">
        <v>25</v>
      </c>
      <c r="C26" s="78">
        <f>B26^3</f>
        <v>15625</v>
      </c>
      <c r="D26" s="87"/>
      <c r="E26" s="78">
        <f>D26*25.4</f>
        <v>0</v>
      </c>
      <c r="F26" s="87"/>
      <c r="G26" s="78">
        <f>F26*4.44822162825</f>
        <v>0</v>
      </c>
      <c r="H26" s="78" t="e">
        <f>G26/E26</f>
        <v>#DIV/0!</v>
      </c>
      <c r="I26" s="69" t="e">
        <f>1/H26</f>
        <v>#DIV/0!</v>
      </c>
      <c r="J26" s="60"/>
      <c r="K26" s="60"/>
      <c r="L26" s="60"/>
    </row>
    <row r="27" spans="2:12" x14ac:dyDescent="0.2">
      <c r="B27" s="78">
        <v>30</v>
      </c>
      <c r="C27" s="78">
        <f t="shared" ref="C27:C30" si="5">B27^3</f>
        <v>27000</v>
      </c>
      <c r="D27" s="87"/>
      <c r="E27" s="78">
        <f t="shared" ref="E27:E30" si="6">D27*25.4</f>
        <v>0</v>
      </c>
      <c r="F27" s="87"/>
      <c r="G27" s="78">
        <f t="shared" ref="G27:G30" si="7">F27*4.44822162825</f>
        <v>0</v>
      </c>
      <c r="H27" s="78" t="e">
        <f t="shared" ref="H27:H30" si="8">G27/E27</f>
        <v>#DIV/0!</v>
      </c>
      <c r="I27" s="69" t="e">
        <f t="shared" ref="I27:I30" si="9">1/H27</f>
        <v>#DIV/0!</v>
      </c>
      <c r="J27" s="60"/>
      <c r="K27" s="60"/>
      <c r="L27" s="60"/>
    </row>
    <row r="28" spans="2:12" x14ac:dyDescent="0.2">
      <c r="B28" s="78">
        <v>35</v>
      </c>
      <c r="C28" s="78">
        <f t="shared" si="5"/>
        <v>42875</v>
      </c>
      <c r="D28" s="87"/>
      <c r="E28" s="78">
        <f t="shared" si="6"/>
        <v>0</v>
      </c>
      <c r="F28" s="87"/>
      <c r="G28" s="78">
        <f t="shared" si="7"/>
        <v>0</v>
      </c>
      <c r="H28" s="78" t="e">
        <f t="shared" si="8"/>
        <v>#DIV/0!</v>
      </c>
      <c r="I28" s="69" t="e">
        <f t="shared" si="9"/>
        <v>#DIV/0!</v>
      </c>
      <c r="J28" s="60"/>
      <c r="K28" s="60"/>
      <c r="L28" s="60"/>
    </row>
    <row r="29" spans="2:12" x14ac:dyDescent="0.2">
      <c r="B29" s="78">
        <v>40</v>
      </c>
      <c r="C29" s="78">
        <f t="shared" si="5"/>
        <v>64000</v>
      </c>
      <c r="D29" s="87"/>
      <c r="E29" s="78">
        <f t="shared" si="6"/>
        <v>0</v>
      </c>
      <c r="F29" s="87"/>
      <c r="G29" s="78">
        <f t="shared" si="7"/>
        <v>0</v>
      </c>
      <c r="H29" s="78" t="e">
        <f t="shared" si="8"/>
        <v>#DIV/0!</v>
      </c>
      <c r="I29" s="69" t="e">
        <f t="shared" si="9"/>
        <v>#DIV/0!</v>
      </c>
      <c r="J29" s="60"/>
      <c r="K29" s="60"/>
      <c r="L29" s="60"/>
    </row>
    <row r="30" spans="2:12" x14ac:dyDescent="0.2">
      <c r="B30" s="86">
        <v>45</v>
      </c>
      <c r="C30" s="86">
        <f t="shared" si="5"/>
        <v>91125</v>
      </c>
      <c r="D30" s="74"/>
      <c r="E30" s="86">
        <f t="shared" si="6"/>
        <v>0</v>
      </c>
      <c r="F30" s="74"/>
      <c r="G30" s="86">
        <f t="shared" si="7"/>
        <v>0</v>
      </c>
      <c r="H30" s="86" t="e">
        <f t="shared" si="8"/>
        <v>#DIV/0!</v>
      </c>
      <c r="I30" s="71" t="e">
        <f t="shared" si="9"/>
        <v>#DIV/0!</v>
      </c>
      <c r="J30" s="60"/>
      <c r="K30" s="60"/>
      <c r="L30" s="60"/>
    </row>
    <row r="31" spans="2:12" ht="13.5" thickBot="1" x14ac:dyDescent="0.25">
      <c r="B31" s="80"/>
      <c r="C31" s="80"/>
      <c r="D31" s="80"/>
      <c r="E31" s="80"/>
      <c r="F31" s="80"/>
      <c r="G31" s="80"/>
      <c r="H31" s="80"/>
      <c r="I31" s="83"/>
      <c r="J31" s="82"/>
      <c r="K31" s="82"/>
      <c r="L31" s="82"/>
    </row>
    <row r="32" spans="2:12" ht="21" thickTop="1" x14ac:dyDescent="0.3">
      <c r="B32" s="75" t="s">
        <v>60</v>
      </c>
      <c r="C32" s="60"/>
      <c r="D32" s="60"/>
      <c r="G32" s="60"/>
      <c r="H32" s="60"/>
      <c r="I32" s="59"/>
      <c r="J32" s="60"/>
      <c r="K32" s="78" t="s">
        <v>79</v>
      </c>
      <c r="L32" s="79" t="s">
        <v>80</v>
      </c>
    </row>
    <row r="33" spans="2:12" x14ac:dyDescent="0.2">
      <c r="B33" s="60"/>
      <c r="C33" s="60"/>
      <c r="D33" s="60"/>
      <c r="G33" s="60"/>
      <c r="H33" s="60"/>
      <c r="I33" s="59"/>
      <c r="J33" s="60"/>
      <c r="K33" s="74"/>
      <c r="L33" s="72"/>
    </row>
    <row r="34" spans="2:12" x14ac:dyDescent="0.2">
      <c r="B34" s="60"/>
      <c r="C34" s="60"/>
      <c r="D34" s="60"/>
      <c r="E34" s="60"/>
      <c r="F34" s="60"/>
      <c r="G34" s="60"/>
      <c r="H34" s="60"/>
      <c r="I34" s="59" t="s">
        <v>57</v>
      </c>
      <c r="J34" s="60"/>
    </row>
    <row r="35" spans="2:12" x14ac:dyDescent="0.2">
      <c r="B35" s="73" t="s">
        <v>16</v>
      </c>
      <c r="C35" s="73" t="s">
        <v>12</v>
      </c>
      <c r="D35" s="73" t="s">
        <v>63</v>
      </c>
      <c r="E35" s="73" t="s">
        <v>63</v>
      </c>
      <c r="F35" s="73" t="s">
        <v>55</v>
      </c>
      <c r="G35" s="73" t="s">
        <v>55</v>
      </c>
      <c r="H35" s="73" t="s">
        <v>56</v>
      </c>
      <c r="I35" s="67" t="s">
        <v>64</v>
      </c>
      <c r="J35" s="60"/>
      <c r="K35" s="95" t="s">
        <v>75</v>
      </c>
      <c r="L35" s="95" t="s">
        <v>74</v>
      </c>
    </row>
    <row r="36" spans="2:12" x14ac:dyDescent="0.2">
      <c r="B36" s="86" t="s">
        <v>87</v>
      </c>
      <c r="C36" s="86" t="s">
        <v>88</v>
      </c>
      <c r="D36" s="86" t="s">
        <v>89</v>
      </c>
      <c r="E36" s="86" t="s">
        <v>87</v>
      </c>
      <c r="F36" s="86" t="s">
        <v>90</v>
      </c>
      <c r="G36" s="86" t="s">
        <v>91</v>
      </c>
      <c r="H36" s="86" t="s">
        <v>92</v>
      </c>
      <c r="I36" s="71" t="s">
        <v>93</v>
      </c>
      <c r="J36" s="60"/>
      <c r="K36" s="96"/>
      <c r="L36" s="96"/>
    </row>
    <row r="37" spans="2:12" x14ac:dyDescent="0.2">
      <c r="B37" s="78">
        <v>25</v>
      </c>
      <c r="C37" s="78">
        <f>B37^3</f>
        <v>15625</v>
      </c>
      <c r="D37" s="87"/>
      <c r="E37" s="78">
        <f>D37*25.4</f>
        <v>0</v>
      </c>
      <c r="F37" s="87"/>
      <c r="G37" s="78">
        <f>F37*4.44822162825</f>
        <v>0</v>
      </c>
      <c r="H37" s="78" t="e">
        <f>G37/E37</f>
        <v>#DIV/0!</v>
      </c>
      <c r="I37" s="69" t="e">
        <f>1/H37</f>
        <v>#DIV/0!</v>
      </c>
      <c r="J37" s="60"/>
      <c r="K37" s="60"/>
      <c r="L37" s="60"/>
    </row>
    <row r="38" spans="2:12" x14ac:dyDescent="0.2">
      <c r="B38" s="78">
        <v>30</v>
      </c>
      <c r="C38" s="78">
        <f t="shared" ref="C38:C41" si="10">B38^3</f>
        <v>27000</v>
      </c>
      <c r="D38" s="87"/>
      <c r="E38" s="78">
        <f t="shared" ref="E38:E41" si="11">D38*25.4</f>
        <v>0</v>
      </c>
      <c r="F38" s="87"/>
      <c r="G38" s="78">
        <f t="shared" ref="G38:G41" si="12">F38*4.44822162825</f>
        <v>0</v>
      </c>
      <c r="H38" s="78" t="e">
        <f t="shared" ref="H38:H41" si="13">G38/E38</f>
        <v>#DIV/0!</v>
      </c>
      <c r="I38" s="69" t="e">
        <f t="shared" ref="I38:I41" si="14">1/H38</f>
        <v>#DIV/0!</v>
      </c>
      <c r="J38" s="60"/>
      <c r="K38" s="60"/>
      <c r="L38" s="60"/>
    </row>
    <row r="39" spans="2:12" x14ac:dyDescent="0.2">
      <c r="B39" s="78">
        <v>35</v>
      </c>
      <c r="C39" s="78">
        <f t="shared" si="10"/>
        <v>42875</v>
      </c>
      <c r="D39" s="87"/>
      <c r="E39" s="78">
        <f t="shared" si="11"/>
        <v>0</v>
      </c>
      <c r="F39" s="87"/>
      <c r="G39" s="78">
        <f t="shared" si="12"/>
        <v>0</v>
      </c>
      <c r="H39" s="78" t="e">
        <f t="shared" si="13"/>
        <v>#DIV/0!</v>
      </c>
      <c r="I39" s="69" t="e">
        <f t="shared" si="14"/>
        <v>#DIV/0!</v>
      </c>
      <c r="J39" s="60"/>
      <c r="K39" s="60"/>
      <c r="L39" s="60"/>
    </row>
    <row r="40" spans="2:12" x14ac:dyDescent="0.2">
      <c r="B40" s="78">
        <v>40</v>
      </c>
      <c r="C40" s="78">
        <f t="shared" si="10"/>
        <v>64000</v>
      </c>
      <c r="D40" s="87"/>
      <c r="E40" s="78">
        <f t="shared" si="11"/>
        <v>0</v>
      </c>
      <c r="F40" s="87"/>
      <c r="G40" s="78">
        <f t="shared" si="12"/>
        <v>0</v>
      </c>
      <c r="H40" s="78" t="e">
        <f t="shared" si="13"/>
        <v>#DIV/0!</v>
      </c>
      <c r="I40" s="69" t="e">
        <f t="shared" si="14"/>
        <v>#DIV/0!</v>
      </c>
      <c r="J40" s="60"/>
      <c r="K40" s="60"/>
      <c r="L40" s="60"/>
    </row>
    <row r="41" spans="2:12" x14ac:dyDescent="0.2">
      <c r="B41" s="86">
        <v>45</v>
      </c>
      <c r="C41" s="86">
        <f t="shared" si="10"/>
        <v>91125</v>
      </c>
      <c r="D41" s="74"/>
      <c r="E41" s="86">
        <f t="shared" si="11"/>
        <v>0</v>
      </c>
      <c r="F41" s="74"/>
      <c r="G41" s="86">
        <f t="shared" si="12"/>
        <v>0</v>
      </c>
      <c r="H41" s="86" t="e">
        <f t="shared" si="13"/>
        <v>#DIV/0!</v>
      </c>
      <c r="I41" s="71" t="e">
        <f t="shared" si="14"/>
        <v>#DIV/0!</v>
      </c>
      <c r="J41" s="60"/>
      <c r="K41" s="60"/>
      <c r="L41" s="60"/>
    </row>
    <row r="42" spans="2:12" ht="13.5" thickBot="1" x14ac:dyDescent="0.25">
      <c r="B42" s="80"/>
      <c r="C42" s="80"/>
      <c r="D42" s="80"/>
      <c r="E42" s="80"/>
      <c r="F42" s="80"/>
      <c r="G42" s="80"/>
      <c r="H42" s="80"/>
      <c r="I42" s="83"/>
      <c r="J42" s="82"/>
      <c r="K42" s="82"/>
      <c r="L42" s="82"/>
    </row>
    <row r="43" spans="2:12" ht="21" thickTop="1" x14ac:dyDescent="0.3">
      <c r="B43" s="75" t="s">
        <v>58</v>
      </c>
      <c r="C43" s="60"/>
      <c r="D43" s="60"/>
      <c r="G43" s="60"/>
      <c r="H43" s="60"/>
      <c r="I43" s="59"/>
      <c r="J43" s="60"/>
      <c r="K43" s="78" t="s">
        <v>79</v>
      </c>
      <c r="L43" s="79" t="s">
        <v>80</v>
      </c>
    </row>
    <row r="44" spans="2:12" x14ac:dyDescent="0.2">
      <c r="B44" s="60"/>
      <c r="C44" s="60"/>
      <c r="D44" s="60"/>
      <c r="G44" s="60"/>
      <c r="H44" s="60"/>
      <c r="I44" s="59"/>
      <c r="J44" s="60"/>
      <c r="K44" s="74"/>
      <c r="L44" s="72"/>
    </row>
    <row r="45" spans="2:12" x14ac:dyDescent="0.2">
      <c r="B45" s="60"/>
      <c r="C45" s="60"/>
      <c r="D45" s="60"/>
      <c r="E45" s="60"/>
      <c r="F45" s="60"/>
      <c r="G45" s="60"/>
      <c r="H45" s="60"/>
      <c r="I45" s="59" t="s">
        <v>57</v>
      </c>
      <c r="J45" s="60"/>
    </row>
    <row r="46" spans="2:12" x14ac:dyDescent="0.2">
      <c r="B46" s="73" t="s">
        <v>16</v>
      </c>
      <c r="C46" s="66" t="s">
        <v>12</v>
      </c>
      <c r="D46" s="73" t="s">
        <v>63</v>
      </c>
      <c r="E46" s="66" t="s">
        <v>63</v>
      </c>
      <c r="F46" s="73" t="s">
        <v>55</v>
      </c>
      <c r="G46" s="73" t="s">
        <v>55</v>
      </c>
      <c r="H46" s="73" t="s">
        <v>56</v>
      </c>
      <c r="I46" s="67" t="s">
        <v>64</v>
      </c>
      <c r="J46" s="60"/>
      <c r="K46" s="73" t="s">
        <v>75</v>
      </c>
      <c r="L46" s="63" t="s">
        <v>74</v>
      </c>
    </row>
    <row r="47" spans="2:12" x14ac:dyDescent="0.2">
      <c r="B47" s="86" t="s">
        <v>87</v>
      </c>
      <c r="C47" s="70" t="s">
        <v>88</v>
      </c>
      <c r="D47" s="86" t="s">
        <v>89</v>
      </c>
      <c r="E47" s="70" t="s">
        <v>87</v>
      </c>
      <c r="F47" s="86" t="s">
        <v>90</v>
      </c>
      <c r="G47" s="86" t="s">
        <v>91</v>
      </c>
      <c r="H47" s="86" t="s">
        <v>92</v>
      </c>
      <c r="I47" s="71" t="s">
        <v>93</v>
      </c>
      <c r="J47" s="60"/>
      <c r="K47" s="74"/>
      <c r="L47" s="72"/>
    </row>
    <row r="48" spans="2:12" x14ac:dyDescent="0.2">
      <c r="B48" s="78">
        <v>25</v>
      </c>
      <c r="C48" s="68">
        <f>B48^3</f>
        <v>15625</v>
      </c>
      <c r="D48" s="87"/>
      <c r="E48" s="68">
        <f>D48*25.4</f>
        <v>0</v>
      </c>
      <c r="F48" s="87"/>
      <c r="G48" s="78">
        <f>F48*4.44822162825</f>
        <v>0</v>
      </c>
      <c r="H48" s="78" t="e">
        <f>G48/E48</f>
        <v>#DIV/0!</v>
      </c>
      <c r="I48" s="69" t="e">
        <f>1/H48</f>
        <v>#DIV/0!</v>
      </c>
      <c r="J48" s="60"/>
      <c r="K48" s="60"/>
      <c r="L48" s="60"/>
    </row>
    <row r="49" spans="2:12" x14ac:dyDescent="0.2">
      <c r="B49" s="78">
        <v>30</v>
      </c>
      <c r="C49" s="68">
        <f t="shared" ref="C49:C52" si="15">B49^3</f>
        <v>27000</v>
      </c>
      <c r="D49" s="87"/>
      <c r="E49" s="68">
        <f t="shared" ref="E49:E52" si="16">D49*25.4</f>
        <v>0</v>
      </c>
      <c r="F49" s="87"/>
      <c r="G49" s="78">
        <f t="shared" ref="G49:G52" si="17">F49*4.44822162825</f>
        <v>0</v>
      </c>
      <c r="H49" s="78" t="e">
        <f t="shared" ref="H49:H52" si="18">G49/E49</f>
        <v>#DIV/0!</v>
      </c>
      <c r="I49" s="69" t="e">
        <f t="shared" ref="I49:I52" si="19">1/H49</f>
        <v>#DIV/0!</v>
      </c>
      <c r="J49" s="60"/>
      <c r="K49" s="60"/>
      <c r="L49" s="60"/>
    </row>
    <row r="50" spans="2:12" x14ac:dyDescent="0.2">
      <c r="B50" s="78">
        <v>35</v>
      </c>
      <c r="C50" s="68">
        <f t="shared" si="15"/>
        <v>42875</v>
      </c>
      <c r="D50" s="87"/>
      <c r="E50" s="68">
        <f t="shared" si="16"/>
        <v>0</v>
      </c>
      <c r="F50" s="87"/>
      <c r="G50" s="78">
        <f t="shared" si="17"/>
        <v>0</v>
      </c>
      <c r="H50" s="78" t="e">
        <f t="shared" si="18"/>
        <v>#DIV/0!</v>
      </c>
      <c r="I50" s="69" t="e">
        <f t="shared" si="19"/>
        <v>#DIV/0!</v>
      </c>
      <c r="J50" s="60"/>
      <c r="K50" s="60"/>
      <c r="L50" s="60"/>
    </row>
    <row r="51" spans="2:12" x14ac:dyDescent="0.2">
      <c r="B51" s="78">
        <v>40</v>
      </c>
      <c r="C51" s="68">
        <f t="shared" si="15"/>
        <v>64000</v>
      </c>
      <c r="D51" s="87"/>
      <c r="E51" s="68">
        <f t="shared" si="16"/>
        <v>0</v>
      </c>
      <c r="F51" s="87"/>
      <c r="G51" s="78">
        <f t="shared" si="17"/>
        <v>0</v>
      </c>
      <c r="H51" s="78" t="e">
        <f t="shared" si="18"/>
        <v>#DIV/0!</v>
      </c>
      <c r="I51" s="69" t="e">
        <f t="shared" si="19"/>
        <v>#DIV/0!</v>
      </c>
      <c r="J51" s="60"/>
      <c r="K51" s="60"/>
      <c r="L51" s="60"/>
    </row>
    <row r="52" spans="2:12" x14ac:dyDescent="0.2">
      <c r="B52" s="86">
        <v>45</v>
      </c>
      <c r="C52" s="70">
        <f t="shared" si="15"/>
        <v>91125</v>
      </c>
      <c r="D52" s="74"/>
      <c r="E52" s="70">
        <f t="shared" si="16"/>
        <v>0</v>
      </c>
      <c r="F52" s="74"/>
      <c r="G52" s="86">
        <f t="shared" si="17"/>
        <v>0</v>
      </c>
      <c r="H52" s="86" t="e">
        <f t="shared" si="18"/>
        <v>#DIV/0!</v>
      </c>
      <c r="I52" s="71" t="e">
        <f t="shared" si="19"/>
        <v>#DIV/0!</v>
      </c>
      <c r="J52" s="60"/>
      <c r="K52" s="60"/>
      <c r="L52" s="60"/>
    </row>
    <row r="53" spans="2:12" ht="13.5" thickBot="1" x14ac:dyDescent="0.25">
      <c r="B53" s="82"/>
      <c r="C53" s="82"/>
      <c r="D53" s="82"/>
      <c r="E53" s="82"/>
      <c r="F53" s="82"/>
      <c r="G53" s="82"/>
      <c r="H53" s="82"/>
      <c r="I53" s="81"/>
      <c r="J53" s="82"/>
      <c r="K53" s="82"/>
      <c r="L53" s="82"/>
    </row>
    <row r="54" spans="2:12" ht="21" thickTop="1" x14ac:dyDescent="0.3">
      <c r="B54" s="75" t="s">
        <v>61</v>
      </c>
      <c r="C54" s="60"/>
      <c r="D54" s="60"/>
      <c r="G54" s="60"/>
      <c r="H54" s="60"/>
      <c r="I54" s="59"/>
      <c r="J54" s="60"/>
      <c r="K54" s="78" t="s">
        <v>79</v>
      </c>
      <c r="L54" s="79" t="s">
        <v>80</v>
      </c>
    </row>
    <row r="55" spans="2:12" x14ac:dyDescent="0.2">
      <c r="B55" s="60"/>
      <c r="C55" s="60"/>
      <c r="D55" s="60"/>
      <c r="G55" s="60"/>
      <c r="H55" s="60"/>
      <c r="I55" s="59"/>
      <c r="J55" s="60"/>
      <c r="K55" s="74"/>
      <c r="L55" s="72"/>
    </row>
    <row r="56" spans="2:12" x14ac:dyDescent="0.2">
      <c r="B56" s="60"/>
      <c r="C56" s="60"/>
      <c r="D56" s="60"/>
      <c r="E56" s="60"/>
      <c r="F56" s="60"/>
      <c r="G56" s="60"/>
      <c r="H56" s="60"/>
      <c r="I56" s="59" t="s">
        <v>57</v>
      </c>
      <c r="J56" s="60"/>
      <c r="K56" s="60"/>
      <c r="L56" s="60"/>
    </row>
    <row r="57" spans="2:12" x14ac:dyDescent="0.2">
      <c r="B57" s="73" t="s">
        <v>16</v>
      </c>
      <c r="C57" s="73" t="s">
        <v>12</v>
      </c>
      <c r="D57" s="73" t="s">
        <v>63</v>
      </c>
      <c r="E57" s="73" t="s">
        <v>63</v>
      </c>
      <c r="F57" s="73" t="s">
        <v>55</v>
      </c>
      <c r="G57" s="73" t="s">
        <v>55</v>
      </c>
      <c r="H57" s="73" t="s">
        <v>56</v>
      </c>
      <c r="I57" s="67" t="s">
        <v>64</v>
      </c>
      <c r="J57" s="60"/>
      <c r="K57" s="73" t="s">
        <v>75</v>
      </c>
      <c r="L57" s="63" t="s">
        <v>74</v>
      </c>
    </row>
    <row r="58" spans="2:12" x14ac:dyDescent="0.2">
      <c r="B58" s="86" t="s">
        <v>87</v>
      </c>
      <c r="C58" s="86" t="s">
        <v>88</v>
      </c>
      <c r="D58" s="86" t="s">
        <v>89</v>
      </c>
      <c r="E58" s="86" t="s">
        <v>87</v>
      </c>
      <c r="F58" s="86" t="s">
        <v>90</v>
      </c>
      <c r="G58" s="86" t="s">
        <v>91</v>
      </c>
      <c r="H58" s="86" t="s">
        <v>92</v>
      </c>
      <c r="I58" s="71" t="s">
        <v>93</v>
      </c>
      <c r="J58" s="60"/>
      <c r="K58" s="74"/>
      <c r="L58" s="72"/>
    </row>
    <row r="59" spans="2:12" x14ac:dyDescent="0.2">
      <c r="B59" s="78">
        <v>25</v>
      </c>
      <c r="C59" s="78">
        <f>B59^3</f>
        <v>15625</v>
      </c>
      <c r="D59" s="87"/>
      <c r="E59" s="78">
        <f>D59*25.4</f>
        <v>0</v>
      </c>
      <c r="F59" s="87"/>
      <c r="G59" s="78">
        <f>F59*4.44822162825</f>
        <v>0</v>
      </c>
      <c r="H59" s="78" t="e">
        <f>G59/E59</f>
        <v>#DIV/0!</v>
      </c>
      <c r="I59" s="69" t="e">
        <f>1/H59</f>
        <v>#DIV/0!</v>
      </c>
      <c r="J59" s="60"/>
      <c r="K59" s="60"/>
      <c r="L59" s="60"/>
    </row>
    <row r="60" spans="2:12" x14ac:dyDescent="0.2">
      <c r="B60" s="78">
        <v>30</v>
      </c>
      <c r="C60" s="78">
        <f t="shared" ref="C60:C63" si="20">B60^3</f>
        <v>27000</v>
      </c>
      <c r="D60" s="87"/>
      <c r="E60" s="78">
        <f t="shared" ref="E60:E63" si="21">D60*25.4</f>
        <v>0</v>
      </c>
      <c r="F60" s="87"/>
      <c r="G60" s="78">
        <f t="shared" ref="G60:G63" si="22">F60*4.44822162825</f>
        <v>0</v>
      </c>
      <c r="H60" s="78" t="e">
        <f t="shared" ref="H60:H63" si="23">G60/E60</f>
        <v>#DIV/0!</v>
      </c>
      <c r="I60" s="69" t="e">
        <f t="shared" ref="I60:I63" si="24">1/H60</f>
        <v>#DIV/0!</v>
      </c>
      <c r="J60" s="60"/>
      <c r="K60" s="60"/>
      <c r="L60" s="60"/>
    </row>
    <row r="61" spans="2:12" x14ac:dyDescent="0.2">
      <c r="B61" s="78">
        <v>35</v>
      </c>
      <c r="C61" s="78">
        <f t="shared" si="20"/>
        <v>42875</v>
      </c>
      <c r="D61" s="87"/>
      <c r="E61" s="78">
        <f t="shared" si="21"/>
        <v>0</v>
      </c>
      <c r="F61" s="87"/>
      <c r="G61" s="78">
        <f t="shared" si="22"/>
        <v>0</v>
      </c>
      <c r="H61" s="78" t="e">
        <f t="shared" si="23"/>
        <v>#DIV/0!</v>
      </c>
      <c r="I61" s="69" t="e">
        <f t="shared" si="24"/>
        <v>#DIV/0!</v>
      </c>
      <c r="J61" s="60"/>
      <c r="K61" s="60"/>
      <c r="L61" s="60"/>
    </row>
    <row r="62" spans="2:12" x14ac:dyDescent="0.2">
      <c r="B62" s="78">
        <v>40</v>
      </c>
      <c r="C62" s="78">
        <f t="shared" si="20"/>
        <v>64000</v>
      </c>
      <c r="D62" s="87"/>
      <c r="E62" s="78">
        <f t="shared" si="21"/>
        <v>0</v>
      </c>
      <c r="F62" s="87"/>
      <c r="G62" s="78">
        <f t="shared" si="22"/>
        <v>0</v>
      </c>
      <c r="H62" s="78" t="e">
        <f t="shared" si="23"/>
        <v>#DIV/0!</v>
      </c>
      <c r="I62" s="69" t="e">
        <f t="shared" si="24"/>
        <v>#DIV/0!</v>
      </c>
      <c r="J62" s="60"/>
      <c r="K62" s="60"/>
      <c r="L62" s="60"/>
    </row>
    <row r="63" spans="2:12" x14ac:dyDescent="0.2">
      <c r="B63" s="86">
        <v>45</v>
      </c>
      <c r="C63" s="86">
        <f t="shared" si="20"/>
        <v>91125</v>
      </c>
      <c r="D63" s="74"/>
      <c r="E63" s="86">
        <f t="shared" si="21"/>
        <v>0</v>
      </c>
      <c r="F63" s="74"/>
      <c r="G63" s="86">
        <f t="shared" si="22"/>
        <v>0</v>
      </c>
      <c r="H63" s="86" t="e">
        <f t="shared" si="23"/>
        <v>#DIV/0!</v>
      </c>
      <c r="I63" s="71" t="e">
        <f t="shared" si="24"/>
        <v>#DIV/0!</v>
      </c>
      <c r="J63" s="60"/>
      <c r="K63" s="60"/>
      <c r="L63" s="60"/>
    </row>
  </sheetData>
  <pageMargins left="0.7" right="0.7" top="0.75" bottom="0.75" header="0.3" footer="0.3"/>
  <pageSetup scale="5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opLeftCell="A13" workbookViewId="0">
      <selection activeCell="I15" sqref="I15"/>
    </sheetView>
  </sheetViews>
  <sheetFormatPr defaultRowHeight="12.75" x14ac:dyDescent="0.2"/>
  <cols>
    <col min="3" max="3" width="9.42578125" customWidth="1"/>
    <col min="9" max="9" width="14.42578125" bestFit="1" customWidth="1"/>
    <col min="10" max="16" width="10.5703125" customWidth="1"/>
  </cols>
  <sheetData>
    <row r="1" spans="1:14" ht="15.75" x14ac:dyDescent="0.25">
      <c r="A1" s="2" t="s">
        <v>5</v>
      </c>
    </row>
    <row r="3" spans="1:14" x14ac:dyDescent="0.2">
      <c r="A3" s="14" t="s">
        <v>6</v>
      </c>
      <c r="B3" s="14"/>
    </row>
    <row r="4" spans="1:14" x14ac:dyDescent="0.2">
      <c r="A4" s="14"/>
      <c r="B4" s="14" t="s">
        <v>31</v>
      </c>
    </row>
    <row r="5" spans="1:14" x14ac:dyDescent="0.2">
      <c r="A5" s="14"/>
      <c r="B5" s="14" t="s">
        <v>32</v>
      </c>
    </row>
    <row r="6" spans="1:14" x14ac:dyDescent="0.2">
      <c r="A6" s="14"/>
      <c r="B6" s="14" t="s">
        <v>33</v>
      </c>
    </row>
    <row r="7" spans="1:14" x14ac:dyDescent="0.2">
      <c r="A7" s="14"/>
      <c r="B7" s="14" t="s">
        <v>15</v>
      </c>
    </row>
    <row r="8" spans="1:14" x14ac:dyDescent="0.2">
      <c r="A8" s="14"/>
      <c r="B8" s="14" t="s">
        <v>7</v>
      </c>
    </row>
    <row r="9" spans="1:14" x14ac:dyDescent="0.2">
      <c r="A9" s="14"/>
      <c r="B9" s="14" t="s">
        <v>8</v>
      </c>
    </row>
    <row r="10" spans="1:14" x14ac:dyDescent="0.2">
      <c r="A10" s="14"/>
      <c r="B10" s="14" t="s">
        <v>9</v>
      </c>
    </row>
    <row r="11" spans="1:14" x14ac:dyDescent="0.2">
      <c r="A11" s="14" t="s">
        <v>10</v>
      </c>
      <c r="B11" s="14"/>
    </row>
    <row r="12" spans="1:14" x14ac:dyDescent="0.2">
      <c r="A12" s="14"/>
      <c r="B12" s="14" t="s">
        <v>13</v>
      </c>
    </row>
    <row r="13" spans="1:14" x14ac:dyDescent="0.2">
      <c r="A13" s="14"/>
      <c r="B13" s="14" t="s">
        <v>14</v>
      </c>
    </row>
    <row r="14" spans="1:14" x14ac:dyDescent="0.2">
      <c r="I14" s="51" t="s">
        <v>36</v>
      </c>
      <c r="J14" s="51" t="s">
        <v>37</v>
      </c>
      <c r="K14" s="51" t="s">
        <v>38</v>
      </c>
      <c r="L14" s="51" t="s">
        <v>39</v>
      </c>
      <c r="M14" s="51" t="s">
        <v>40</v>
      </c>
      <c r="N14" s="51" t="s">
        <v>41</v>
      </c>
    </row>
    <row r="15" spans="1:14" ht="20.25" customHeight="1" x14ac:dyDescent="0.2">
      <c r="A15" t="s">
        <v>35</v>
      </c>
      <c r="B15" s="49">
        <v>2.88</v>
      </c>
      <c r="C15" t="s">
        <v>17</v>
      </c>
      <c r="I15" s="52" t="s">
        <v>42</v>
      </c>
    </row>
    <row r="16" spans="1:14" x14ac:dyDescent="0.2">
      <c r="A16" s="3" t="s">
        <v>0</v>
      </c>
      <c r="B16" s="6">
        <v>25.45</v>
      </c>
      <c r="C16" s="7" t="s">
        <v>17</v>
      </c>
      <c r="I16">
        <v>1</v>
      </c>
    </row>
    <row r="17" spans="1:9" x14ac:dyDescent="0.2">
      <c r="A17" s="8"/>
      <c r="B17" s="9"/>
      <c r="C17" s="10"/>
      <c r="I17">
        <v>2</v>
      </c>
    </row>
    <row r="18" spans="1:9" x14ac:dyDescent="0.2">
      <c r="A18" s="11" t="s">
        <v>1</v>
      </c>
      <c r="B18" s="12" t="s">
        <v>2</v>
      </c>
      <c r="C18" s="13" t="s">
        <v>12</v>
      </c>
      <c r="I18">
        <v>3</v>
      </c>
    </row>
    <row r="19" spans="1:9" x14ac:dyDescent="0.2">
      <c r="A19" s="42">
        <f>J17</f>
        <v>0</v>
      </c>
      <c r="B19" s="43" t="e">
        <f>1/N17</f>
        <v>#DIV/0!</v>
      </c>
      <c r="C19" s="44">
        <f>A19^3</f>
        <v>0</v>
      </c>
      <c r="I19">
        <v>4</v>
      </c>
    </row>
    <row r="20" spans="1:9" x14ac:dyDescent="0.2">
      <c r="A20" s="42">
        <f>J18</f>
        <v>0</v>
      </c>
      <c r="B20" s="43" t="e">
        <f>1/N18</f>
        <v>#DIV/0!</v>
      </c>
      <c r="C20" s="44">
        <f>A20^3</f>
        <v>0</v>
      </c>
      <c r="I20">
        <v>5</v>
      </c>
    </row>
    <row r="21" spans="1:9" x14ac:dyDescent="0.2">
      <c r="A21" s="42">
        <f>J19</f>
        <v>0</v>
      </c>
      <c r="B21" s="43" t="e">
        <f>1/N19</f>
        <v>#DIV/0!</v>
      </c>
      <c r="C21" s="44">
        <f>A21^3</f>
        <v>0</v>
      </c>
      <c r="I21">
        <v>6</v>
      </c>
    </row>
    <row r="22" spans="1:9" x14ac:dyDescent="0.2">
      <c r="A22" s="42">
        <f>J20</f>
        <v>0</v>
      </c>
      <c r="B22" s="43" t="e">
        <f>1/N20</f>
        <v>#DIV/0!</v>
      </c>
      <c r="C22" s="44">
        <f>A22^3</f>
        <v>0</v>
      </c>
    </row>
    <row r="23" spans="1:9" x14ac:dyDescent="0.2">
      <c r="A23" s="45">
        <f>J21</f>
        <v>0</v>
      </c>
      <c r="B23" s="43" t="e">
        <f>1/N21</f>
        <v>#DIV/0!</v>
      </c>
      <c r="C23" s="46">
        <f>A23^3</f>
        <v>0</v>
      </c>
    </row>
    <row r="24" spans="1:9" ht="13.5" customHeight="1" x14ac:dyDescent="0.2">
      <c r="A24" s="15"/>
      <c r="B24" s="15"/>
      <c r="C24" s="15"/>
    </row>
    <row r="25" spans="1:9" x14ac:dyDescent="0.2">
      <c r="A25" s="15"/>
      <c r="B25" s="15" t="s">
        <v>3</v>
      </c>
      <c r="C25" s="47">
        <v>7.6899999999999994E-8</v>
      </c>
    </row>
    <row r="26" spans="1:9" x14ac:dyDescent="0.2">
      <c r="A26" s="15"/>
      <c r="B26" s="15"/>
      <c r="C26" s="15"/>
    </row>
    <row r="27" spans="1:9" x14ac:dyDescent="0.2">
      <c r="A27" s="3" t="s">
        <v>1</v>
      </c>
      <c r="B27" s="4" t="s">
        <v>4</v>
      </c>
      <c r="C27" s="5" t="s">
        <v>11</v>
      </c>
    </row>
    <row r="28" spans="1:9" ht="20.25" customHeight="1" x14ac:dyDescent="0.25">
      <c r="A28" s="26">
        <v>25</v>
      </c>
      <c r="B28" s="40">
        <f>K22</f>
        <v>0</v>
      </c>
      <c r="C28" s="48">
        <f>1000*(3*B28^2*A28^2*C25)/(2*B16)</f>
        <v>0</v>
      </c>
      <c r="H28" s="1"/>
      <c r="I28" s="1"/>
    </row>
    <row r="29" spans="1:9" x14ac:dyDescent="0.2">
      <c r="A29" s="15"/>
      <c r="B29" s="15"/>
      <c r="C29" s="15"/>
    </row>
    <row r="30" spans="1:9" x14ac:dyDescent="0.2">
      <c r="A30" s="15"/>
      <c r="B30" s="50"/>
      <c r="C30" s="15"/>
    </row>
    <row r="33" spans="1:9" ht="15.75" x14ac:dyDescent="0.25">
      <c r="A33" s="15"/>
      <c r="B33" s="15"/>
      <c r="C33" s="15"/>
      <c r="D33" s="15"/>
      <c r="E33" s="15"/>
      <c r="F33" s="15"/>
      <c r="G33" s="15"/>
      <c r="H33" s="15"/>
      <c r="I33" s="16"/>
    </row>
    <row r="34" spans="1:9" ht="15.75" x14ac:dyDescent="0.25">
      <c r="A34" s="15"/>
      <c r="B34" s="15"/>
      <c r="C34" s="15"/>
      <c r="D34" s="15"/>
      <c r="E34" s="15"/>
      <c r="F34" s="15"/>
      <c r="G34" s="15"/>
      <c r="H34" s="15"/>
      <c r="I34" s="16"/>
    </row>
    <row r="35" spans="1:9" ht="15.75" x14ac:dyDescent="0.25">
      <c r="A35" s="15"/>
      <c r="B35" s="15"/>
      <c r="C35" s="15"/>
      <c r="D35" s="15"/>
      <c r="E35" s="15"/>
      <c r="F35" s="15"/>
      <c r="G35" s="15"/>
      <c r="H35" s="15"/>
      <c r="I35" s="16"/>
    </row>
    <row r="36" spans="1:9" ht="15.75" x14ac:dyDescent="0.25">
      <c r="A36" s="15"/>
      <c r="B36" s="15"/>
      <c r="C36" s="15"/>
      <c r="D36" s="15"/>
      <c r="E36" s="15"/>
      <c r="F36" s="15"/>
      <c r="G36" s="15"/>
      <c r="H36" s="15"/>
      <c r="I36" s="16"/>
    </row>
    <row r="37" spans="1:9" ht="15.75" x14ac:dyDescent="0.25">
      <c r="A37" s="15"/>
      <c r="B37" s="15"/>
      <c r="C37" s="15"/>
      <c r="D37" s="15"/>
      <c r="E37" s="15"/>
      <c r="F37" s="15"/>
      <c r="G37" s="15"/>
      <c r="H37" s="15"/>
      <c r="I37" s="16"/>
    </row>
    <row r="38" spans="1:9" ht="15.75" x14ac:dyDescent="0.25">
      <c r="A38" s="15"/>
      <c r="B38" s="15"/>
      <c r="C38" s="15"/>
      <c r="D38" s="15"/>
      <c r="E38" s="15"/>
      <c r="F38" s="15"/>
      <c r="G38" s="15"/>
      <c r="H38" s="15"/>
      <c r="I38" s="16"/>
    </row>
    <row r="39" spans="1:9" ht="15.75" x14ac:dyDescent="0.25">
      <c r="A39" s="15"/>
      <c r="B39" s="15"/>
      <c r="C39" s="15"/>
      <c r="D39" s="15"/>
      <c r="E39" s="15"/>
      <c r="F39" s="15"/>
      <c r="G39" s="15"/>
      <c r="H39" s="15"/>
      <c r="I39" s="16"/>
    </row>
    <row r="40" spans="1:9" ht="15.75" x14ac:dyDescent="0.25">
      <c r="A40" s="41" t="s">
        <v>34</v>
      </c>
      <c r="B40" s="15"/>
      <c r="C40" s="15"/>
      <c r="D40" s="15"/>
      <c r="E40" s="15"/>
      <c r="F40" s="15"/>
      <c r="G40" s="15"/>
      <c r="H40" s="15"/>
      <c r="I40" s="16"/>
    </row>
    <row r="41" spans="1:9" ht="15.75" x14ac:dyDescent="0.25">
      <c r="A41" s="38" t="s">
        <v>29</v>
      </c>
      <c r="B41" s="39" t="s">
        <v>30</v>
      </c>
      <c r="C41" s="15"/>
      <c r="D41" s="15"/>
      <c r="E41" s="15"/>
      <c r="F41" s="15"/>
      <c r="G41" s="15"/>
      <c r="H41" s="15"/>
      <c r="I41" s="16"/>
    </row>
    <row r="42" spans="1:9" ht="15.75" x14ac:dyDescent="0.25">
      <c r="A42" s="17"/>
      <c r="B42" s="18"/>
      <c r="C42" s="18"/>
      <c r="D42" s="18"/>
      <c r="E42" s="18"/>
      <c r="F42" s="18"/>
      <c r="G42" s="18"/>
      <c r="H42" s="18"/>
      <c r="I42" s="19" t="s">
        <v>23</v>
      </c>
    </row>
    <row r="43" spans="1:9" ht="15.75" x14ac:dyDescent="0.25">
      <c r="A43" s="20" t="s">
        <v>16</v>
      </c>
      <c r="B43" s="29" t="s">
        <v>24</v>
      </c>
      <c r="C43" s="29" t="s">
        <v>24</v>
      </c>
      <c r="D43" s="29" t="s">
        <v>24</v>
      </c>
      <c r="E43" s="29" t="s">
        <v>25</v>
      </c>
      <c r="F43" s="29" t="s">
        <v>25</v>
      </c>
      <c r="G43" s="29" t="s">
        <v>25</v>
      </c>
      <c r="H43" s="29" t="s">
        <v>26</v>
      </c>
      <c r="I43" s="30" t="s">
        <v>27</v>
      </c>
    </row>
    <row r="44" spans="1:9" ht="15" x14ac:dyDescent="0.2">
      <c r="A44" s="31" t="s">
        <v>17</v>
      </c>
      <c r="B44" s="23" t="s">
        <v>28</v>
      </c>
      <c r="C44" s="23" t="s">
        <v>18</v>
      </c>
      <c r="D44" s="23" t="s">
        <v>17</v>
      </c>
      <c r="E44" s="23" t="s">
        <v>28</v>
      </c>
      <c r="F44" s="23" t="s">
        <v>19</v>
      </c>
      <c r="G44" s="23" t="s">
        <v>20</v>
      </c>
      <c r="H44" s="23" t="s">
        <v>21</v>
      </c>
      <c r="I44" s="24" t="s">
        <v>22</v>
      </c>
    </row>
    <row r="45" spans="1:9" ht="15" x14ac:dyDescent="0.2">
      <c r="A45" s="31"/>
      <c r="B45" s="23"/>
      <c r="C45" s="23"/>
      <c r="D45" s="23"/>
      <c r="E45" s="23"/>
      <c r="F45" s="23"/>
      <c r="G45" s="23"/>
      <c r="H45" s="23"/>
      <c r="I45" s="24"/>
    </row>
    <row r="46" spans="1:9" ht="15.75" x14ac:dyDescent="0.25">
      <c r="A46" s="20"/>
      <c r="B46" s="21"/>
      <c r="C46" s="21"/>
      <c r="D46" s="21"/>
      <c r="E46" s="21"/>
      <c r="F46" s="21"/>
      <c r="G46" s="21"/>
      <c r="H46" s="21"/>
      <c r="I46" s="25"/>
    </row>
    <row r="47" spans="1:9" ht="15.75" x14ac:dyDescent="0.25">
      <c r="A47" s="20">
        <v>15</v>
      </c>
      <c r="B47" s="32"/>
      <c r="C47" s="33">
        <f>B47*0.0083</f>
        <v>0</v>
      </c>
      <c r="D47" s="33">
        <f>C47*25.4</f>
        <v>0</v>
      </c>
      <c r="E47" s="32"/>
      <c r="F47" s="21">
        <f>E47*5</f>
        <v>0</v>
      </c>
      <c r="G47" s="22">
        <f>F47*4.44822162825</f>
        <v>0</v>
      </c>
      <c r="H47" s="22" t="e">
        <f>G47/D47</f>
        <v>#DIV/0!</v>
      </c>
      <c r="I47" s="34" t="e">
        <f>D47/G47</f>
        <v>#DIV/0!</v>
      </c>
    </row>
    <row r="48" spans="1:9" ht="15.75" x14ac:dyDescent="0.25">
      <c r="A48" s="20">
        <v>20</v>
      </c>
      <c r="B48" s="32"/>
      <c r="C48" s="33">
        <f>B48*0.0083</f>
        <v>0</v>
      </c>
      <c r="D48" s="33">
        <f>C48*25.4</f>
        <v>0</v>
      </c>
      <c r="E48" s="32"/>
      <c r="F48" s="21">
        <f>E48*5</f>
        <v>0</v>
      </c>
      <c r="G48" s="22">
        <f>F48*4.44822162825</f>
        <v>0</v>
      </c>
      <c r="H48" s="22" t="e">
        <f>G48/D48</f>
        <v>#DIV/0!</v>
      </c>
      <c r="I48" s="34" t="e">
        <f>D48/G48</f>
        <v>#DIV/0!</v>
      </c>
    </row>
    <row r="49" spans="1:9" ht="15.75" x14ac:dyDescent="0.25">
      <c r="A49" s="20">
        <v>25</v>
      </c>
      <c r="B49" s="32"/>
      <c r="C49" s="33">
        <f>B49*0.0083</f>
        <v>0</v>
      </c>
      <c r="D49" s="33">
        <f>C49*25.4</f>
        <v>0</v>
      </c>
      <c r="E49" s="32"/>
      <c r="F49" s="21">
        <f>E49*5</f>
        <v>0</v>
      </c>
      <c r="G49" s="22">
        <f>F49*4.44822162825</f>
        <v>0</v>
      </c>
      <c r="H49" s="22" t="e">
        <f>G49/D49</f>
        <v>#DIV/0!</v>
      </c>
      <c r="I49" s="34" t="e">
        <f>D49/G49</f>
        <v>#DIV/0!</v>
      </c>
    </row>
    <row r="50" spans="1:9" ht="15.75" x14ac:dyDescent="0.25">
      <c r="A50" s="20">
        <v>30</v>
      </c>
      <c r="B50" s="32"/>
      <c r="C50" s="33">
        <f>B50*0.0083</f>
        <v>0</v>
      </c>
      <c r="D50" s="33">
        <f>C50*25.4</f>
        <v>0</v>
      </c>
      <c r="E50" s="32"/>
      <c r="F50" s="21">
        <f>E50*5</f>
        <v>0</v>
      </c>
      <c r="G50" s="22">
        <f>F50*4.44822162825</f>
        <v>0</v>
      </c>
      <c r="H50" s="22" t="e">
        <f>G50/D50</f>
        <v>#DIV/0!</v>
      </c>
      <c r="I50" s="34" t="e">
        <f>D50/G50</f>
        <v>#DIV/0!</v>
      </c>
    </row>
    <row r="51" spans="1:9" ht="15.75" x14ac:dyDescent="0.25">
      <c r="A51" s="26">
        <v>35</v>
      </c>
      <c r="B51" s="28"/>
      <c r="C51" s="35">
        <f>B51*0.0083</f>
        <v>0</v>
      </c>
      <c r="D51" s="35">
        <f>C51*25.4</f>
        <v>0</v>
      </c>
      <c r="E51" s="28"/>
      <c r="F51" s="27">
        <f>E51*5</f>
        <v>0</v>
      </c>
      <c r="G51" s="36">
        <f>F51*4.44822162825</f>
        <v>0</v>
      </c>
      <c r="H51" s="36" t="e">
        <f>G51/D51</f>
        <v>#DIV/0!</v>
      </c>
      <c r="I51" s="37" t="e">
        <f>D51/G51</f>
        <v>#DIV/0!</v>
      </c>
    </row>
  </sheetData>
  <phoneticPr fontId="1" type="noConversion"/>
  <pageMargins left="0.75" right="0.75" top="1" bottom="1" header="0.5" footer="0.5"/>
  <pageSetup scale="6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4"/>
  <sheetViews>
    <sheetView topLeftCell="A25" workbookViewId="0">
      <selection activeCell="K65" sqref="K65"/>
    </sheetView>
  </sheetViews>
  <sheetFormatPr defaultRowHeight="12.75" x14ac:dyDescent="0.2"/>
  <sheetData>
    <row r="2" spans="1:13" ht="30" x14ac:dyDescent="0.4">
      <c r="E2" s="77" t="s">
        <v>70</v>
      </c>
    </row>
    <row r="3" spans="1:13" s="60" customFormat="1" x14ac:dyDescent="0.2">
      <c r="H3" s="91"/>
    </row>
    <row r="4" spans="1:13" x14ac:dyDescent="0.2">
      <c r="A4" s="97" t="s">
        <v>86</v>
      </c>
      <c r="B4" s="98"/>
      <c r="C4" s="98"/>
      <c r="D4" s="98"/>
      <c r="E4" s="98"/>
      <c r="F4" s="98"/>
      <c r="G4" s="98"/>
      <c r="H4" s="98"/>
      <c r="I4" s="98"/>
      <c r="J4" s="98"/>
    </row>
    <row r="5" spans="1:13" ht="13.5" thickBot="1" x14ac:dyDescent="0.25">
      <c r="A5" s="82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spans="1:13" ht="13.5" thickTop="1" x14ac:dyDescent="0.2"/>
    <row r="7" spans="1:13" x14ac:dyDescent="0.2">
      <c r="J7" s="106" t="s">
        <v>82</v>
      </c>
      <c r="K7" s="110"/>
    </row>
    <row r="8" spans="1:13" x14ac:dyDescent="0.2">
      <c r="J8" s="106" t="s">
        <v>83</v>
      </c>
      <c r="K8" s="108" t="e">
        <f>1000*(3*(Inputs!L14)^2*(Inputs!K14)^2*'Calulations-Graphs'!K7)/(2*(Inputs!L11))</f>
        <v>#DIV/0!</v>
      </c>
      <c r="M8">
        <f>Inputs!K11</f>
        <v>0</v>
      </c>
    </row>
    <row r="24" spans="1:12" ht="13.5" thickBot="1" x14ac:dyDescent="0.25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</row>
    <row r="25" spans="1:12" ht="13.5" thickTop="1" x14ac:dyDescent="0.2"/>
    <row r="26" spans="1:12" x14ac:dyDescent="0.2">
      <c r="J26" s="106" t="s">
        <v>82</v>
      </c>
      <c r="K26" s="107"/>
    </row>
    <row r="27" spans="1:12" x14ac:dyDescent="0.2">
      <c r="J27" s="106" t="s">
        <v>84</v>
      </c>
      <c r="K27" s="108" t="e">
        <f>1000*(3*Inputs!L25^2*Inputs!K25^2*'Calulations-Graphs'!K26)/(2*Inputs!L22)</f>
        <v>#DIV/0!</v>
      </c>
    </row>
    <row r="43" spans="1:12" ht="13.5" thickBot="1" x14ac:dyDescent="0.25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</row>
    <row r="44" spans="1:12" ht="13.5" thickTop="1" x14ac:dyDescent="0.2"/>
    <row r="45" spans="1:12" x14ac:dyDescent="0.2">
      <c r="J45" s="106" t="s">
        <v>82</v>
      </c>
      <c r="K45" s="107"/>
    </row>
    <row r="46" spans="1:12" x14ac:dyDescent="0.2">
      <c r="J46" s="106" t="s">
        <v>84</v>
      </c>
      <c r="K46" s="108" t="e">
        <f>1000*(3*Inputs!L36^2*Inputs!K36^2*'Calulations-Graphs'!K45)/(2*Inputs!L33)</f>
        <v>#DIV/0!</v>
      </c>
    </row>
    <row r="62" spans="1:12" ht="13.5" thickBot="1" x14ac:dyDescent="0.25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</row>
    <row r="63" spans="1:12" ht="13.5" thickTop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1:12" x14ac:dyDescent="0.2">
      <c r="J64" s="106" t="s">
        <v>82</v>
      </c>
      <c r="K64" s="107"/>
    </row>
    <row r="65" spans="10:11" x14ac:dyDescent="0.2">
      <c r="J65" s="106" t="s">
        <v>84</v>
      </c>
      <c r="K65" s="108" t="e">
        <f>1000*(3*Inputs!L47^2*Inputs!K47^2*'Calulations-Graphs'!K64)/(2*Inputs!L44)</f>
        <v>#DIV/0!</v>
      </c>
    </row>
    <row r="81" spans="1:13" ht="13.5" thickBot="1" x14ac:dyDescent="0.25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</row>
    <row r="82" spans="1:13" ht="13.5" thickTop="1" x14ac:dyDescent="0.2">
      <c r="A82" s="9"/>
      <c r="B82" s="9"/>
      <c r="C82" s="9"/>
      <c r="D82" s="9"/>
      <c r="E82" s="9"/>
      <c r="F82" s="9"/>
      <c r="G82" s="9"/>
      <c r="H82" s="9"/>
      <c r="I82" s="9"/>
      <c r="J82" s="92"/>
      <c r="K82" s="92"/>
      <c r="L82" s="9"/>
      <c r="M82" s="9"/>
    </row>
    <row r="83" spans="1:13" x14ac:dyDescent="0.2">
      <c r="J83" s="106" t="s">
        <v>82</v>
      </c>
      <c r="K83" s="107"/>
    </row>
    <row r="84" spans="1:13" x14ac:dyDescent="0.2">
      <c r="J84" s="106" t="s">
        <v>84</v>
      </c>
      <c r="K84" s="108" t="e">
        <f>1000*(3*Inputs!L58^2*Inputs!K58^2*K83)/(2*Inputs!L55)</f>
        <v>#DIV/0!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workbookViewId="0">
      <selection activeCell="B5" sqref="B5"/>
    </sheetView>
  </sheetViews>
  <sheetFormatPr defaultRowHeight="12.75" x14ac:dyDescent="0.2"/>
  <cols>
    <col min="2" max="2" width="15.28515625" customWidth="1"/>
    <col min="3" max="3" width="29.140625" customWidth="1"/>
    <col min="5" max="5" width="13.28515625" customWidth="1"/>
  </cols>
  <sheetData>
    <row r="2" spans="2:5" ht="30" x14ac:dyDescent="0.4">
      <c r="C2" s="77" t="s">
        <v>65</v>
      </c>
    </row>
    <row r="4" spans="2:5" x14ac:dyDescent="0.2">
      <c r="B4" s="60" t="s">
        <v>81</v>
      </c>
      <c r="C4" s="98">
        <f>Inputs!C8</f>
        <v>0</v>
      </c>
    </row>
    <row r="5" spans="2:5" ht="15.75" x14ac:dyDescent="0.25">
      <c r="B5" s="101" t="s">
        <v>66</v>
      </c>
      <c r="C5" s="101" t="s">
        <v>67</v>
      </c>
      <c r="D5" s="101" t="s">
        <v>4</v>
      </c>
      <c r="E5" s="100" t="s">
        <v>11</v>
      </c>
    </row>
    <row r="6" spans="2:5" x14ac:dyDescent="0.2">
      <c r="B6" s="102">
        <v>1</v>
      </c>
      <c r="C6" s="102">
        <f>'Calulations-Graphs'!$K$7</f>
        <v>0</v>
      </c>
      <c r="D6" s="102">
        <f>Inputs!L14</f>
        <v>0</v>
      </c>
      <c r="E6" s="104" t="e">
        <f>'Calulations-Graphs'!$K$8</f>
        <v>#DIV/0!</v>
      </c>
    </row>
    <row r="7" spans="2:5" x14ac:dyDescent="0.2">
      <c r="B7" s="102">
        <v>2</v>
      </c>
      <c r="C7" s="102">
        <f>'Calulations-Graphs'!$K$26</f>
        <v>0</v>
      </c>
      <c r="D7" s="102">
        <f>Inputs!L25</f>
        <v>0</v>
      </c>
      <c r="E7" s="104" t="e">
        <f>'Calulations-Graphs'!$K$27</f>
        <v>#DIV/0!</v>
      </c>
    </row>
    <row r="8" spans="2:5" x14ac:dyDescent="0.2">
      <c r="B8" s="102">
        <v>3</v>
      </c>
      <c r="C8" s="102">
        <f>'Calulations-Graphs'!$K$45</f>
        <v>0</v>
      </c>
      <c r="D8" s="102">
        <f>Inputs!L36</f>
        <v>0</v>
      </c>
      <c r="E8" s="104" t="e">
        <f>'Calulations-Graphs'!$K$46</f>
        <v>#DIV/0!</v>
      </c>
    </row>
    <row r="9" spans="2:5" x14ac:dyDescent="0.2">
      <c r="B9" s="102">
        <v>4</v>
      </c>
      <c r="C9" s="102">
        <f>'Calulations-Graphs'!$K$64</f>
        <v>0</v>
      </c>
      <c r="D9" s="102">
        <f>Inputs!L47</f>
        <v>0</v>
      </c>
      <c r="E9" s="104" t="e">
        <f>'Calulations-Graphs'!$K$65</f>
        <v>#DIV/0!</v>
      </c>
    </row>
    <row r="10" spans="2:5" x14ac:dyDescent="0.2">
      <c r="B10" s="103">
        <v>5</v>
      </c>
      <c r="C10" s="103">
        <f>'Calulations-Graphs'!$K$83</f>
        <v>0</v>
      </c>
      <c r="D10" s="103">
        <f>Inputs!L58</f>
        <v>0</v>
      </c>
      <c r="E10" s="105" t="e">
        <f>'Calulations-Graphs'!$K$84</f>
        <v>#DIV/0!</v>
      </c>
    </row>
    <row r="12" spans="2:5" x14ac:dyDescent="0.2">
      <c r="B12" s="95" t="s">
        <v>85</v>
      </c>
      <c r="C12" s="53">
        <f>SUM(C6:C10)/5</f>
        <v>0</v>
      </c>
      <c r="D12" s="53">
        <f>SUM(D6:D10)/5</f>
        <v>0</v>
      </c>
      <c r="E12" s="108" t="e">
        <f>SUM(E6:E10)/5</f>
        <v>#DIV/0!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workbookViewId="0">
      <selection activeCell="B7" sqref="B7"/>
    </sheetView>
  </sheetViews>
  <sheetFormatPr defaultRowHeight="12.75" x14ac:dyDescent="0.2"/>
  <cols>
    <col min="2" max="2" width="30.140625" customWidth="1"/>
    <col min="4" max="4" width="11.7109375" customWidth="1"/>
  </cols>
  <sheetData>
    <row r="2" spans="1:7" ht="15.75" x14ac:dyDescent="0.25">
      <c r="A2" s="2" t="s">
        <v>44</v>
      </c>
    </row>
    <row r="4" spans="1:7" x14ac:dyDescent="0.2">
      <c r="A4" t="s">
        <v>45</v>
      </c>
      <c r="B4" s="53"/>
    </row>
    <row r="5" spans="1:7" x14ac:dyDescent="0.2">
      <c r="A5" t="s">
        <v>46</v>
      </c>
    </row>
    <row r="7" spans="1:7" s="15" customFormat="1" x14ac:dyDescent="0.2">
      <c r="A7" s="55" t="s">
        <v>43</v>
      </c>
      <c r="B7" s="55" t="s">
        <v>47</v>
      </c>
      <c r="C7" s="55" t="s">
        <v>48</v>
      </c>
      <c r="D7" s="55" t="s">
        <v>49</v>
      </c>
    </row>
    <row r="8" spans="1:7" s="15" customFormat="1" x14ac:dyDescent="0.2">
      <c r="A8" s="54">
        <v>1</v>
      </c>
      <c r="B8" s="56">
        <f>'1-- -1'!C25</f>
        <v>2.0500000000000002E-9</v>
      </c>
      <c r="C8" s="54">
        <f>'1-- -1'!B28</f>
        <v>2268</v>
      </c>
      <c r="D8" s="54">
        <f>'1-- -1'!C28</f>
        <v>388.43955795677806</v>
      </c>
    </row>
    <row r="9" spans="1:7" s="15" customFormat="1" x14ac:dyDescent="0.2">
      <c r="A9" s="54">
        <v>2</v>
      </c>
      <c r="B9" s="62">
        <f>'1-- -2'!C25</f>
        <v>3.1E-9</v>
      </c>
      <c r="C9" s="54">
        <f>'1-- -2'!B28</f>
        <v>2067</v>
      </c>
      <c r="D9" s="54">
        <f>'1-- -2'!C28</f>
        <v>487.89474091355601</v>
      </c>
      <c r="F9" s="64" t="s">
        <v>53</v>
      </c>
      <c r="G9" s="15">
        <v>484.27</v>
      </c>
    </row>
    <row r="10" spans="1:7" s="15" customFormat="1" x14ac:dyDescent="0.2">
      <c r="A10" s="54">
        <v>3</v>
      </c>
      <c r="B10" s="56">
        <f>'1-- -3'!C25</f>
        <v>3.8000000000000001E-9</v>
      </c>
      <c r="C10" s="54">
        <f>'1-- -3'!B28</f>
        <v>1853.03</v>
      </c>
      <c r="D10" s="54">
        <f>'1-- -3'!C28</f>
        <v>480.65336520456782</v>
      </c>
    </row>
    <row r="11" spans="1:7" s="15" customFormat="1" x14ac:dyDescent="0.2">
      <c r="A11" s="54">
        <v>4</v>
      </c>
      <c r="B11" s="56">
        <f>'1-- -4'!C25</f>
        <v>7.6899999999999994E-8</v>
      </c>
      <c r="C11" s="54">
        <f>'1-- -4'!B28</f>
        <v>0</v>
      </c>
      <c r="D11" s="54">
        <f>'1-- -4'!C28</f>
        <v>0</v>
      </c>
    </row>
    <row r="12" spans="1:7" s="15" customFormat="1" x14ac:dyDescent="0.2">
      <c r="A12" s="54">
        <v>5</v>
      </c>
      <c r="B12" s="56">
        <f>'1-- -5'!C25</f>
        <v>7.6899999999999994E-8</v>
      </c>
      <c r="C12" s="54">
        <f>'1-- -5'!B28</f>
        <v>0</v>
      </c>
      <c r="D12" s="54">
        <f>'1-- -5'!C28</f>
        <v>0</v>
      </c>
    </row>
    <row r="13" spans="1:7" s="15" customFormat="1" x14ac:dyDescent="0.2"/>
    <row r="14" spans="1:7" x14ac:dyDescent="0.2">
      <c r="A14" t="s">
        <v>50</v>
      </c>
      <c r="B14" s="56">
        <f>AVERAGE(B8:B12)</f>
        <v>3.2549999999999997E-8</v>
      </c>
      <c r="C14" s="57">
        <f>AVERAGE(C8:C12)</f>
        <v>1237.606</v>
      </c>
      <c r="D14" s="58">
        <f>AVERAGE(D8:D12)</f>
        <v>271.39753281498037</v>
      </c>
      <c r="E14" s="59" t="s">
        <v>51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topLeftCell="A13" workbookViewId="0">
      <selection activeCell="B28" sqref="B28"/>
    </sheetView>
  </sheetViews>
  <sheetFormatPr defaultRowHeight="12.75" x14ac:dyDescent="0.2"/>
  <cols>
    <col min="3" max="3" width="9.42578125" customWidth="1"/>
    <col min="9" max="9" width="14.42578125" bestFit="1" customWidth="1"/>
    <col min="10" max="16" width="10.5703125" customWidth="1"/>
  </cols>
  <sheetData>
    <row r="1" spans="1:14" ht="15.75" x14ac:dyDescent="0.25">
      <c r="A1" s="2" t="s">
        <v>5</v>
      </c>
    </row>
    <row r="3" spans="1:14" x14ac:dyDescent="0.2">
      <c r="A3" s="14" t="s">
        <v>6</v>
      </c>
      <c r="B3" s="14"/>
    </row>
    <row r="4" spans="1:14" x14ac:dyDescent="0.2">
      <c r="A4" s="14"/>
      <c r="B4" s="14" t="s">
        <v>31</v>
      </c>
    </row>
    <row r="5" spans="1:14" x14ac:dyDescent="0.2">
      <c r="A5" s="14"/>
      <c r="B5" s="14" t="s">
        <v>32</v>
      </c>
    </row>
    <row r="6" spans="1:14" x14ac:dyDescent="0.2">
      <c r="A6" s="14"/>
      <c r="B6" s="14" t="s">
        <v>33</v>
      </c>
    </row>
    <row r="7" spans="1:14" x14ac:dyDescent="0.2">
      <c r="A7" s="14"/>
      <c r="B7" s="14" t="s">
        <v>15</v>
      </c>
    </row>
    <row r="8" spans="1:14" x14ac:dyDescent="0.2">
      <c r="A8" s="14"/>
      <c r="B8" s="14" t="s">
        <v>7</v>
      </c>
    </row>
    <row r="9" spans="1:14" x14ac:dyDescent="0.2">
      <c r="A9" s="14"/>
      <c r="B9" s="14" t="s">
        <v>8</v>
      </c>
    </row>
    <row r="10" spans="1:14" x14ac:dyDescent="0.2">
      <c r="A10" s="14"/>
      <c r="B10" s="14" t="s">
        <v>9</v>
      </c>
    </row>
    <row r="11" spans="1:14" x14ac:dyDescent="0.2">
      <c r="A11" s="14" t="s">
        <v>10</v>
      </c>
      <c r="B11" s="14"/>
      <c r="K11" t="s">
        <v>52</v>
      </c>
    </row>
    <row r="12" spans="1:14" x14ac:dyDescent="0.2">
      <c r="A12" s="14"/>
      <c r="B12" s="14" t="s">
        <v>13</v>
      </c>
    </row>
    <row r="13" spans="1:14" x14ac:dyDescent="0.2">
      <c r="A13" s="14"/>
      <c r="B13" s="14" t="s">
        <v>14</v>
      </c>
    </row>
    <row r="14" spans="1:14" x14ac:dyDescent="0.2">
      <c r="I14" s="51" t="s">
        <v>36</v>
      </c>
      <c r="J14" s="51" t="s">
        <v>37</v>
      </c>
      <c r="K14" s="51" t="s">
        <v>38</v>
      </c>
      <c r="L14" s="51" t="s">
        <v>39</v>
      </c>
      <c r="M14" s="51" t="s">
        <v>40</v>
      </c>
      <c r="N14" s="51" t="s">
        <v>41</v>
      </c>
    </row>
    <row r="15" spans="1:14" ht="20.25" customHeight="1" x14ac:dyDescent="0.2">
      <c r="A15" t="s">
        <v>35</v>
      </c>
      <c r="B15" s="49">
        <v>0.22</v>
      </c>
      <c r="C15" s="60" t="s">
        <v>17</v>
      </c>
      <c r="I15" s="52" t="s">
        <v>42</v>
      </c>
    </row>
    <row r="16" spans="1:14" x14ac:dyDescent="0.2">
      <c r="A16" s="3" t="s">
        <v>0</v>
      </c>
      <c r="B16" s="6">
        <v>25.45</v>
      </c>
      <c r="C16" s="63" t="s">
        <v>17</v>
      </c>
      <c r="I16">
        <v>1</v>
      </c>
      <c r="J16">
        <v>1</v>
      </c>
      <c r="K16">
        <v>503.67</v>
      </c>
      <c r="L16">
        <v>0.05</v>
      </c>
      <c r="M16">
        <v>904.78</v>
      </c>
      <c r="N16">
        <v>2440.64</v>
      </c>
    </row>
    <row r="17" spans="1:15" x14ac:dyDescent="0.2">
      <c r="A17" s="8"/>
      <c r="B17" s="9"/>
      <c r="C17" s="10"/>
      <c r="I17">
        <v>2</v>
      </c>
      <c r="J17">
        <v>1</v>
      </c>
      <c r="K17">
        <v>476.79</v>
      </c>
      <c r="L17">
        <v>0.05</v>
      </c>
      <c r="M17">
        <v>880.81</v>
      </c>
      <c r="N17">
        <v>2442</v>
      </c>
    </row>
    <row r="18" spans="1:15" x14ac:dyDescent="0.2">
      <c r="A18" s="11" t="s">
        <v>1</v>
      </c>
      <c r="B18" s="12" t="s">
        <v>2</v>
      </c>
      <c r="C18" s="13" t="s">
        <v>12</v>
      </c>
      <c r="I18">
        <v>3</v>
      </c>
      <c r="J18">
        <v>1</v>
      </c>
      <c r="K18">
        <v>454.17</v>
      </c>
      <c r="L18">
        <v>0.05</v>
      </c>
      <c r="M18">
        <v>827.35</v>
      </c>
      <c r="N18">
        <v>2178.5</v>
      </c>
    </row>
    <row r="19" spans="1:15" x14ac:dyDescent="0.2">
      <c r="A19" s="42">
        <f>J16</f>
        <v>1</v>
      </c>
      <c r="B19" s="43">
        <f>1/N16</f>
        <v>4.0972859577815656E-4</v>
      </c>
      <c r="C19" s="44">
        <f>A19^3</f>
        <v>1</v>
      </c>
      <c r="I19">
        <v>4</v>
      </c>
      <c r="J19">
        <v>1</v>
      </c>
      <c r="K19">
        <v>509.93</v>
      </c>
      <c r="L19">
        <v>0.05</v>
      </c>
      <c r="M19">
        <v>885.97</v>
      </c>
      <c r="N19">
        <v>2244.0700000000002</v>
      </c>
      <c r="O19">
        <v>7099</v>
      </c>
    </row>
    <row r="20" spans="1:15" x14ac:dyDescent="0.2">
      <c r="A20" s="42">
        <f>J17</f>
        <v>1</v>
      </c>
      <c r="B20" s="43">
        <f>1/N17</f>
        <v>4.0950040950040953E-4</v>
      </c>
      <c r="C20" s="44">
        <f>A20^3</f>
        <v>1</v>
      </c>
      <c r="I20">
        <v>5</v>
      </c>
      <c r="J20">
        <v>1</v>
      </c>
      <c r="K20">
        <v>464.95</v>
      </c>
      <c r="L20">
        <v>0.05</v>
      </c>
      <c r="M20">
        <v>809.55</v>
      </c>
      <c r="N20">
        <v>2240.1799999999998</v>
      </c>
    </row>
    <row r="21" spans="1:15" x14ac:dyDescent="0.2">
      <c r="A21" s="42">
        <f>J18</f>
        <v>1</v>
      </c>
      <c r="B21" s="43">
        <f>1/N18</f>
        <v>4.5903144365389031E-4</v>
      </c>
      <c r="C21" s="44">
        <f>A21^3</f>
        <v>1</v>
      </c>
      <c r="I21">
        <v>6</v>
      </c>
      <c r="J21">
        <v>1</v>
      </c>
      <c r="K21">
        <v>416.6</v>
      </c>
      <c r="L21">
        <v>0.05</v>
      </c>
      <c r="M21">
        <v>865.55</v>
      </c>
      <c r="N21">
        <v>2197.96</v>
      </c>
    </row>
    <row r="22" spans="1:15" x14ac:dyDescent="0.2">
      <c r="A22" s="42">
        <f>J19</f>
        <v>1</v>
      </c>
      <c r="B22" s="43">
        <f>1/N19</f>
        <v>4.4561889780621815E-4</v>
      </c>
      <c r="C22" s="44">
        <f>A22^3</f>
        <v>1</v>
      </c>
    </row>
    <row r="23" spans="1:15" x14ac:dyDescent="0.2">
      <c r="A23" s="42">
        <f>J20</f>
        <v>1</v>
      </c>
      <c r="B23" s="43">
        <f>1/N20</f>
        <v>4.4639270058656006E-4</v>
      </c>
      <c r="C23" s="46">
        <f>A23^3</f>
        <v>1</v>
      </c>
    </row>
    <row r="24" spans="1:15" ht="13.5" customHeight="1" x14ac:dyDescent="0.2">
      <c r="A24" s="15"/>
      <c r="B24" s="15"/>
      <c r="C24" s="15"/>
    </row>
    <row r="25" spans="1:15" x14ac:dyDescent="0.2">
      <c r="A25" s="15"/>
      <c r="B25" s="15" t="s">
        <v>3</v>
      </c>
      <c r="C25" s="47">
        <v>2.0500000000000002E-9</v>
      </c>
    </row>
    <row r="26" spans="1:15" x14ac:dyDescent="0.2">
      <c r="A26" s="15"/>
      <c r="B26" s="15"/>
      <c r="C26" s="15"/>
    </row>
    <row r="27" spans="1:15" x14ac:dyDescent="0.2">
      <c r="A27" s="3" t="s">
        <v>1</v>
      </c>
      <c r="B27" s="4" t="s">
        <v>4</v>
      </c>
      <c r="C27" s="5" t="s">
        <v>11</v>
      </c>
    </row>
    <row r="28" spans="1:15" ht="20.25" customHeight="1" x14ac:dyDescent="0.25">
      <c r="A28" s="26">
        <v>25</v>
      </c>
      <c r="B28" s="40">
        <v>2268</v>
      </c>
      <c r="C28" s="48">
        <f>1000*(3*B28^2*A28^2*C25)/(2*B16)</f>
        <v>388.43955795677806</v>
      </c>
      <c r="H28" s="1"/>
      <c r="I28" s="1"/>
    </row>
    <row r="29" spans="1:15" x14ac:dyDescent="0.2">
      <c r="A29" s="15"/>
      <c r="B29" s="15"/>
      <c r="C29" s="15"/>
    </row>
    <row r="30" spans="1:15" x14ac:dyDescent="0.2">
      <c r="A30" s="15"/>
      <c r="B30" s="50"/>
      <c r="C30" s="15"/>
    </row>
    <row r="33" spans="1:10" ht="15.75" x14ac:dyDescent="0.25">
      <c r="A33" s="15"/>
      <c r="B33" s="15"/>
      <c r="C33" s="15"/>
      <c r="D33" s="15"/>
      <c r="E33" s="15"/>
      <c r="F33" s="15"/>
      <c r="G33" s="15"/>
      <c r="H33" s="15"/>
      <c r="I33" s="16"/>
    </row>
    <row r="34" spans="1:10" ht="15.75" x14ac:dyDescent="0.25">
      <c r="A34" s="15"/>
      <c r="B34" s="15"/>
      <c r="C34" s="15"/>
      <c r="D34" s="15"/>
      <c r="E34" s="15"/>
      <c r="F34" s="15"/>
      <c r="G34" s="15"/>
      <c r="H34" s="15"/>
      <c r="I34" s="16"/>
    </row>
    <row r="35" spans="1:10" ht="15.75" x14ac:dyDescent="0.25">
      <c r="A35" s="15"/>
      <c r="B35" s="15"/>
      <c r="C35" s="15"/>
      <c r="D35" s="15"/>
      <c r="E35" s="15"/>
      <c r="F35" s="15"/>
      <c r="G35" s="15"/>
      <c r="H35" s="15"/>
      <c r="I35" s="16"/>
    </row>
    <row r="36" spans="1:10" ht="15.75" x14ac:dyDescent="0.25">
      <c r="A36" s="15"/>
      <c r="B36" s="15"/>
      <c r="C36" s="15"/>
      <c r="D36" s="15"/>
      <c r="E36" s="15"/>
      <c r="F36" s="15"/>
      <c r="G36" s="15"/>
      <c r="H36" s="15"/>
      <c r="I36" s="16"/>
    </row>
    <row r="37" spans="1:10" ht="15.75" x14ac:dyDescent="0.25">
      <c r="A37" s="15"/>
      <c r="B37" s="15"/>
      <c r="C37" s="15"/>
      <c r="D37" s="15"/>
      <c r="E37" s="15"/>
      <c r="F37" s="15"/>
      <c r="G37" s="15"/>
      <c r="H37" s="15"/>
      <c r="I37" s="16"/>
    </row>
    <row r="38" spans="1:10" ht="15.75" x14ac:dyDescent="0.25">
      <c r="A38" s="15"/>
      <c r="B38" s="15"/>
      <c r="C38" s="15"/>
      <c r="D38" s="15"/>
      <c r="E38" s="15"/>
      <c r="F38" s="15"/>
      <c r="G38" s="15"/>
      <c r="H38" s="15"/>
      <c r="I38" s="16"/>
    </row>
    <row r="39" spans="1:10" ht="15.75" x14ac:dyDescent="0.25">
      <c r="A39" s="15"/>
      <c r="B39" s="15"/>
      <c r="C39" s="15"/>
      <c r="D39" s="15"/>
      <c r="E39" s="15"/>
      <c r="F39" s="15"/>
      <c r="G39" s="15"/>
      <c r="H39" s="15"/>
      <c r="I39" s="16"/>
    </row>
    <row r="40" spans="1:10" ht="15.75" x14ac:dyDescent="0.25">
      <c r="A40" s="41" t="s">
        <v>34</v>
      </c>
      <c r="B40" s="15"/>
      <c r="C40" s="15"/>
      <c r="D40" s="15"/>
      <c r="E40" s="15"/>
      <c r="F40" s="15"/>
      <c r="G40" s="15"/>
      <c r="H40" s="15"/>
      <c r="I40" s="16"/>
    </row>
    <row r="41" spans="1:10" ht="15.75" x14ac:dyDescent="0.25">
      <c r="A41" s="38" t="s">
        <v>29</v>
      </c>
      <c r="B41" s="39" t="s">
        <v>30</v>
      </c>
      <c r="C41" s="15"/>
      <c r="D41" s="15"/>
      <c r="E41" s="15"/>
      <c r="F41" s="15"/>
      <c r="G41" s="15"/>
      <c r="H41" s="15"/>
      <c r="I41" s="16"/>
    </row>
    <row r="42" spans="1:10" ht="15.75" x14ac:dyDescent="0.25">
      <c r="A42" s="17"/>
      <c r="B42" s="18"/>
      <c r="C42" s="18"/>
      <c r="D42" s="18"/>
      <c r="E42" s="18"/>
      <c r="F42" s="18"/>
      <c r="G42" s="18"/>
      <c r="H42" s="18"/>
      <c r="I42" s="19" t="s">
        <v>23</v>
      </c>
    </row>
    <row r="43" spans="1:10" ht="15.75" x14ac:dyDescent="0.25">
      <c r="A43" s="20" t="s">
        <v>16</v>
      </c>
      <c r="B43" s="29" t="s">
        <v>24</v>
      </c>
      <c r="C43" s="29" t="s">
        <v>24</v>
      </c>
      <c r="D43" s="29" t="s">
        <v>24</v>
      </c>
      <c r="E43" s="29" t="s">
        <v>25</v>
      </c>
      <c r="F43" s="29" t="s">
        <v>25</v>
      </c>
      <c r="G43" s="29" t="s">
        <v>25</v>
      </c>
      <c r="H43" s="29" t="s">
        <v>26</v>
      </c>
      <c r="I43" s="30" t="s">
        <v>27</v>
      </c>
      <c r="J43" s="60" t="s">
        <v>12</v>
      </c>
    </row>
    <row r="44" spans="1:10" ht="15" x14ac:dyDescent="0.2">
      <c r="A44" s="31" t="s">
        <v>17</v>
      </c>
      <c r="B44" s="23" t="s">
        <v>28</v>
      </c>
      <c r="C44" s="23" t="s">
        <v>18</v>
      </c>
      <c r="D44" s="23" t="s">
        <v>17</v>
      </c>
      <c r="E44" s="23" t="s">
        <v>28</v>
      </c>
      <c r="F44" s="23" t="s">
        <v>19</v>
      </c>
      <c r="G44" s="23" t="s">
        <v>20</v>
      </c>
      <c r="H44" s="23" t="s">
        <v>21</v>
      </c>
      <c r="I44" s="24" t="s">
        <v>22</v>
      </c>
      <c r="J44" s="61" t="s">
        <v>17</v>
      </c>
    </row>
    <row r="45" spans="1:10" ht="15" x14ac:dyDescent="0.2">
      <c r="A45" s="31"/>
      <c r="B45" s="23"/>
      <c r="C45" s="23"/>
      <c r="D45" s="23"/>
      <c r="E45" s="23"/>
      <c r="F45" s="23"/>
      <c r="G45" s="23"/>
      <c r="H45" s="23"/>
      <c r="I45" s="24"/>
    </row>
    <row r="46" spans="1:10" ht="15.75" x14ac:dyDescent="0.25">
      <c r="A46" s="20"/>
      <c r="B46" s="21"/>
      <c r="C46" s="21"/>
      <c r="D46" s="21"/>
      <c r="E46" s="21"/>
      <c r="F46" s="21"/>
      <c r="G46" s="21"/>
      <c r="H46" s="21"/>
      <c r="I46" s="25"/>
    </row>
    <row r="47" spans="1:10" ht="15.75" x14ac:dyDescent="0.25">
      <c r="A47" s="20">
        <v>30</v>
      </c>
      <c r="B47" s="32">
        <v>9.8000000000000004E-2</v>
      </c>
      <c r="C47" s="33">
        <f>B47</f>
        <v>9.8000000000000004E-2</v>
      </c>
      <c r="D47" s="33">
        <f>C47*25.4</f>
        <v>2.4891999999999999</v>
      </c>
      <c r="E47" s="32">
        <v>276.98</v>
      </c>
      <c r="F47" s="21">
        <f>E47</f>
        <v>276.98</v>
      </c>
      <c r="G47" s="22">
        <f>F47*4.44822162825</f>
        <v>1232.068426592685</v>
      </c>
      <c r="H47" s="22">
        <f>G47/D47</f>
        <v>494.96562212465255</v>
      </c>
      <c r="I47" s="34">
        <f>D47/G47</f>
        <v>2.0203423334886868E-3</v>
      </c>
      <c r="J47">
        <f>A47^3</f>
        <v>27000</v>
      </c>
    </row>
    <row r="48" spans="1:10" ht="15.75" x14ac:dyDescent="0.25">
      <c r="A48" s="20">
        <v>35</v>
      </c>
      <c r="B48" s="32">
        <v>0.13700000000000001</v>
      </c>
      <c r="C48" s="33">
        <f>B48</f>
        <v>0.13700000000000001</v>
      </c>
      <c r="D48" s="33">
        <f>C48*25.4</f>
        <v>3.4798</v>
      </c>
      <c r="E48" s="32">
        <v>367.09</v>
      </c>
      <c r="F48" s="21">
        <f>E48</f>
        <v>367.09</v>
      </c>
      <c r="G48" s="22">
        <f>F48*4.44822162825</f>
        <v>1632.8976775142924</v>
      </c>
      <c r="H48" s="22">
        <f>G48/D48</f>
        <v>469.25043896611652</v>
      </c>
      <c r="I48" s="34">
        <f>D48/G48</f>
        <v>2.1310582089241427E-3</v>
      </c>
      <c r="J48">
        <f>A48^3</f>
        <v>42875</v>
      </c>
    </row>
    <row r="49" spans="1:10" ht="15.75" x14ac:dyDescent="0.25">
      <c r="A49" s="20">
        <v>40</v>
      </c>
      <c r="B49" s="32">
        <v>0.161</v>
      </c>
      <c r="C49" s="33">
        <f>B49</f>
        <v>0.161</v>
      </c>
      <c r="D49" s="33">
        <f>C49*25.4</f>
        <v>4.0893999999999995</v>
      </c>
      <c r="E49" s="32">
        <v>424.49</v>
      </c>
      <c r="F49" s="21">
        <f>E49</f>
        <v>424.49</v>
      </c>
      <c r="G49" s="22">
        <f>F49*4.44822162825</f>
        <v>1888.2255989758426</v>
      </c>
      <c r="H49" s="22">
        <f>G49/D49</f>
        <v>461.73658702397483</v>
      </c>
      <c r="I49" s="34">
        <f>D49/G49</f>
        <v>2.1657369766716725E-3</v>
      </c>
      <c r="J49">
        <f>A49^3</f>
        <v>64000</v>
      </c>
    </row>
    <row r="50" spans="1:10" ht="15.75" x14ac:dyDescent="0.25">
      <c r="A50" s="20">
        <v>45</v>
      </c>
      <c r="B50" s="32">
        <v>0.16800000000000001</v>
      </c>
      <c r="C50" s="33">
        <f>B50</f>
        <v>0.16800000000000001</v>
      </c>
      <c r="D50" s="33">
        <f>C50*25.4</f>
        <v>4.2671999999999999</v>
      </c>
      <c r="E50" s="32">
        <v>442.79</v>
      </c>
      <c r="F50" s="21">
        <f>E50</f>
        <v>442.79</v>
      </c>
      <c r="G50" s="22">
        <f>F50*4.44822162825</f>
        <v>1969.6280547728174</v>
      </c>
      <c r="H50" s="22">
        <f>G50/D50</f>
        <v>461.5738786025538</v>
      </c>
      <c r="I50" s="34">
        <f>D50/G50</f>
        <v>2.1665004159844743E-3</v>
      </c>
      <c r="J50">
        <f>A50^3</f>
        <v>91125</v>
      </c>
    </row>
    <row r="51" spans="1:10" ht="15.75" x14ac:dyDescent="0.25">
      <c r="A51" s="26">
        <v>35</v>
      </c>
      <c r="B51" s="28"/>
      <c r="C51" s="33">
        <f>B51</f>
        <v>0</v>
      </c>
      <c r="D51" s="35">
        <f>C51*25.4</f>
        <v>0</v>
      </c>
      <c r="E51" s="28"/>
      <c r="F51" s="21">
        <f>E51</f>
        <v>0</v>
      </c>
      <c r="G51" s="36">
        <f>F51*4.44822162825</f>
        <v>0</v>
      </c>
      <c r="H51" s="36" t="e">
        <f>G51/D51</f>
        <v>#DIV/0!</v>
      </c>
      <c r="I51" s="37" t="e">
        <f>D51/G51</f>
        <v>#DIV/0!</v>
      </c>
    </row>
  </sheetData>
  <phoneticPr fontId="1" type="noConversion"/>
  <pageMargins left="0.75" right="0.75" top="1" bottom="1" header="0.5" footer="0.5"/>
  <pageSetup scale="6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workbookViewId="0">
      <selection activeCell="K11" sqref="K11"/>
    </sheetView>
  </sheetViews>
  <sheetFormatPr defaultRowHeight="12.75" x14ac:dyDescent="0.2"/>
  <cols>
    <col min="3" max="3" width="9.42578125" customWidth="1"/>
    <col min="9" max="9" width="14.42578125" bestFit="1" customWidth="1"/>
    <col min="10" max="16" width="10.5703125" customWidth="1"/>
  </cols>
  <sheetData>
    <row r="1" spans="1:14" ht="15.75" x14ac:dyDescent="0.25">
      <c r="A1" s="2" t="s">
        <v>5</v>
      </c>
    </row>
    <row r="3" spans="1:14" x14ac:dyDescent="0.2">
      <c r="A3" s="14" t="s">
        <v>6</v>
      </c>
      <c r="B3" s="14"/>
    </row>
    <row r="4" spans="1:14" x14ac:dyDescent="0.2">
      <c r="A4" s="14"/>
      <c r="B4" s="14" t="s">
        <v>31</v>
      </c>
    </row>
    <row r="5" spans="1:14" x14ac:dyDescent="0.2">
      <c r="A5" s="14"/>
      <c r="B5" s="14" t="s">
        <v>32</v>
      </c>
    </row>
    <row r="6" spans="1:14" x14ac:dyDescent="0.2">
      <c r="A6" s="14"/>
      <c r="B6" s="14" t="s">
        <v>33</v>
      </c>
    </row>
    <row r="7" spans="1:14" x14ac:dyDescent="0.2">
      <c r="A7" s="14"/>
      <c r="B7" s="14" t="s">
        <v>15</v>
      </c>
    </row>
    <row r="8" spans="1:14" x14ac:dyDescent="0.2">
      <c r="A8" s="14"/>
      <c r="B8" s="14" t="s">
        <v>7</v>
      </c>
    </row>
    <row r="9" spans="1:14" x14ac:dyDescent="0.2">
      <c r="A9" s="14"/>
      <c r="B9" s="14" t="s">
        <v>8</v>
      </c>
    </row>
    <row r="10" spans="1:14" x14ac:dyDescent="0.2">
      <c r="A10" s="14"/>
      <c r="B10" s="14" t="s">
        <v>9</v>
      </c>
    </row>
    <row r="11" spans="1:14" x14ac:dyDescent="0.2">
      <c r="A11" s="14" t="s">
        <v>10</v>
      </c>
      <c r="B11" s="14"/>
      <c r="K11" t="s">
        <v>52</v>
      </c>
    </row>
    <row r="12" spans="1:14" x14ac:dyDescent="0.2">
      <c r="A12" s="14"/>
      <c r="B12" s="14" t="s">
        <v>13</v>
      </c>
    </row>
    <row r="13" spans="1:14" x14ac:dyDescent="0.2">
      <c r="A13" s="14"/>
      <c r="B13" s="14" t="s">
        <v>14</v>
      </c>
    </row>
    <row r="14" spans="1:14" x14ac:dyDescent="0.2">
      <c r="I14" s="51" t="s">
        <v>36</v>
      </c>
      <c r="J14" s="51" t="s">
        <v>37</v>
      </c>
      <c r="K14" s="51" t="s">
        <v>38</v>
      </c>
      <c r="L14" s="51" t="s">
        <v>39</v>
      </c>
      <c r="M14" s="51" t="s">
        <v>40</v>
      </c>
      <c r="N14" s="51" t="s">
        <v>41</v>
      </c>
    </row>
    <row r="15" spans="1:14" ht="20.25" customHeight="1" x14ac:dyDescent="0.2">
      <c r="A15" t="s">
        <v>35</v>
      </c>
      <c r="B15" s="49">
        <v>0.22</v>
      </c>
      <c r="C15" t="s">
        <v>18</v>
      </c>
      <c r="I15" s="52" t="s">
        <v>42</v>
      </c>
    </row>
    <row r="16" spans="1:14" x14ac:dyDescent="0.2">
      <c r="A16" s="3" t="s">
        <v>0</v>
      </c>
      <c r="B16" s="6">
        <v>25.45</v>
      </c>
      <c r="C16" s="7" t="s">
        <v>18</v>
      </c>
      <c r="I16">
        <v>1</v>
      </c>
      <c r="J16">
        <v>1</v>
      </c>
      <c r="K16">
        <v>503.67</v>
      </c>
      <c r="L16">
        <v>0.05</v>
      </c>
      <c r="M16">
        <v>904.78</v>
      </c>
      <c r="N16">
        <v>2440.64</v>
      </c>
    </row>
    <row r="17" spans="1:15" x14ac:dyDescent="0.2">
      <c r="A17" s="8"/>
      <c r="B17" s="9"/>
      <c r="C17" s="10"/>
      <c r="I17">
        <v>2</v>
      </c>
      <c r="J17">
        <v>1</v>
      </c>
      <c r="K17">
        <v>476.79</v>
      </c>
      <c r="L17">
        <v>0.05</v>
      </c>
      <c r="M17">
        <v>880.81</v>
      </c>
      <c r="N17">
        <v>2442</v>
      </c>
    </row>
    <row r="18" spans="1:15" x14ac:dyDescent="0.2">
      <c r="A18" s="11" t="s">
        <v>1</v>
      </c>
      <c r="B18" s="12" t="s">
        <v>2</v>
      </c>
      <c r="C18" s="13" t="s">
        <v>12</v>
      </c>
      <c r="I18">
        <v>3</v>
      </c>
      <c r="J18">
        <v>1</v>
      </c>
      <c r="K18">
        <v>454.17</v>
      </c>
      <c r="L18">
        <v>0.05</v>
      </c>
      <c r="M18">
        <v>827.35</v>
      </c>
      <c r="N18">
        <v>2178.5</v>
      </c>
    </row>
    <row r="19" spans="1:15" x14ac:dyDescent="0.2">
      <c r="A19" s="42">
        <f>J16</f>
        <v>1</v>
      </c>
      <c r="B19" s="43">
        <f>1/N16</f>
        <v>4.0972859577815656E-4</v>
      </c>
      <c r="C19" s="44">
        <f>A19^3</f>
        <v>1</v>
      </c>
      <c r="I19">
        <v>4</v>
      </c>
      <c r="J19">
        <v>1</v>
      </c>
      <c r="K19">
        <v>509.93</v>
      </c>
      <c r="L19">
        <v>0.05</v>
      </c>
      <c r="M19">
        <v>885.97</v>
      </c>
      <c r="N19">
        <v>2244.0700000000002</v>
      </c>
      <c r="O19">
        <v>7099</v>
      </c>
    </row>
    <row r="20" spans="1:15" x14ac:dyDescent="0.2">
      <c r="A20" s="42">
        <f>J17</f>
        <v>1</v>
      </c>
      <c r="B20" s="43">
        <f>1/N17</f>
        <v>4.0950040950040953E-4</v>
      </c>
      <c r="C20" s="44">
        <f>A20^3</f>
        <v>1</v>
      </c>
      <c r="I20">
        <v>5</v>
      </c>
      <c r="J20">
        <v>1</v>
      </c>
      <c r="K20">
        <v>464.95</v>
      </c>
      <c r="L20">
        <v>0.05</v>
      </c>
      <c r="M20">
        <v>809.55</v>
      </c>
      <c r="N20">
        <v>2240.1799999999998</v>
      </c>
      <c r="O20">
        <v>6722</v>
      </c>
    </row>
    <row r="21" spans="1:15" x14ac:dyDescent="0.2">
      <c r="A21" s="42">
        <f>J18</f>
        <v>1</v>
      </c>
      <c r="B21" s="43">
        <f>1/N18</f>
        <v>4.5903144365389031E-4</v>
      </c>
      <c r="C21" s="44">
        <f>A21^3</f>
        <v>1</v>
      </c>
      <c r="I21">
        <v>6</v>
      </c>
      <c r="J21">
        <v>1</v>
      </c>
      <c r="K21">
        <v>416.6</v>
      </c>
      <c r="L21">
        <v>0.05</v>
      </c>
      <c r="M21">
        <v>865.55</v>
      </c>
      <c r="N21">
        <v>2197.96</v>
      </c>
    </row>
    <row r="22" spans="1:15" x14ac:dyDescent="0.2">
      <c r="A22" s="42">
        <f>J19</f>
        <v>1</v>
      </c>
      <c r="B22" s="43">
        <f>1/N19</f>
        <v>4.4561889780621815E-4</v>
      </c>
      <c r="C22" s="44">
        <f>A22^3</f>
        <v>1</v>
      </c>
    </row>
    <row r="23" spans="1:15" x14ac:dyDescent="0.2">
      <c r="A23" s="42">
        <f>J20</f>
        <v>1</v>
      </c>
      <c r="B23" s="43">
        <f>1/N20</f>
        <v>4.4639270058656006E-4</v>
      </c>
      <c r="C23" s="46">
        <f>A23^3</f>
        <v>1</v>
      </c>
    </row>
    <row r="24" spans="1:15" ht="13.5" customHeight="1" x14ac:dyDescent="0.2">
      <c r="A24" s="15"/>
      <c r="B24" s="15"/>
      <c r="C24" s="15"/>
    </row>
    <row r="25" spans="1:15" x14ac:dyDescent="0.2">
      <c r="A25" s="15"/>
      <c r="B25" s="15" t="s">
        <v>3</v>
      </c>
      <c r="C25" s="47">
        <v>3.1E-9</v>
      </c>
    </row>
    <row r="26" spans="1:15" x14ac:dyDescent="0.2">
      <c r="A26" s="15"/>
      <c r="B26" s="15"/>
      <c r="C26" s="15"/>
    </row>
    <row r="27" spans="1:15" x14ac:dyDescent="0.2">
      <c r="A27" s="3" t="s">
        <v>1</v>
      </c>
      <c r="B27" s="4" t="s">
        <v>4</v>
      </c>
      <c r="C27" s="5" t="s">
        <v>11</v>
      </c>
    </row>
    <row r="28" spans="1:15" ht="20.25" customHeight="1" x14ac:dyDescent="0.25">
      <c r="A28" s="26">
        <v>25</v>
      </c>
      <c r="B28" s="40">
        <v>2067</v>
      </c>
      <c r="C28" s="48">
        <f>1000*(3*B28^2*A28^2*C25)/(2*B16)</f>
        <v>487.89474091355601</v>
      </c>
      <c r="H28" s="1"/>
      <c r="I28" s="1"/>
    </row>
    <row r="29" spans="1:15" x14ac:dyDescent="0.2">
      <c r="A29" s="15"/>
      <c r="B29" s="15"/>
      <c r="C29" s="15"/>
    </row>
    <row r="30" spans="1:15" x14ac:dyDescent="0.2">
      <c r="A30" s="15"/>
      <c r="B30" s="50"/>
      <c r="C30" s="15"/>
    </row>
    <row r="33" spans="1:10" ht="15.75" x14ac:dyDescent="0.25">
      <c r="A33" s="15"/>
      <c r="B33" s="15"/>
      <c r="C33" s="15"/>
      <c r="D33" s="15"/>
      <c r="E33" s="15"/>
      <c r="F33" s="15"/>
      <c r="G33" s="15"/>
      <c r="H33" s="15"/>
      <c r="I33" s="16"/>
    </row>
    <row r="34" spans="1:10" ht="15.75" x14ac:dyDescent="0.25">
      <c r="A34" s="15"/>
      <c r="B34" s="15"/>
      <c r="C34" s="15"/>
      <c r="D34" s="15"/>
      <c r="E34" s="15"/>
      <c r="F34" s="15"/>
      <c r="G34" s="15"/>
      <c r="H34" s="15"/>
      <c r="I34" s="16"/>
    </row>
    <row r="35" spans="1:10" ht="15.75" x14ac:dyDescent="0.25">
      <c r="A35" s="15"/>
      <c r="B35" s="15"/>
      <c r="C35" s="15"/>
      <c r="D35" s="15"/>
      <c r="E35" s="15"/>
      <c r="F35" s="15"/>
      <c r="G35" s="15"/>
      <c r="H35" s="15"/>
      <c r="I35" s="16"/>
    </row>
    <row r="36" spans="1:10" ht="15.75" x14ac:dyDescent="0.25">
      <c r="A36" s="15"/>
      <c r="B36" s="15"/>
      <c r="C36" s="15"/>
      <c r="D36" s="15"/>
      <c r="E36" s="15"/>
      <c r="F36" s="15"/>
      <c r="G36" s="15"/>
      <c r="H36" s="15"/>
      <c r="I36" s="16"/>
    </row>
    <row r="37" spans="1:10" ht="15.75" x14ac:dyDescent="0.25">
      <c r="A37" s="15"/>
      <c r="B37" s="15"/>
      <c r="C37" s="15"/>
      <c r="D37" s="15"/>
      <c r="E37" s="15"/>
      <c r="F37" s="15"/>
      <c r="G37" s="15"/>
      <c r="H37" s="15"/>
      <c r="I37" s="16"/>
    </row>
    <row r="38" spans="1:10" ht="15.75" x14ac:dyDescent="0.25">
      <c r="A38" s="15"/>
      <c r="B38" s="15"/>
      <c r="C38" s="15"/>
      <c r="D38" s="15"/>
      <c r="E38" s="15"/>
      <c r="F38" s="15"/>
      <c r="G38" s="15"/>
      <c r="H38" s="15"/>
      <c r="I38" s="16"/>
    </row>
    <row r="39" spans="1:10" ht="15.75" x14ac:dyDescent="0.25">
      <c r="A39" s="15"/>
      <c r="B39" s="15"/>
      <c r="C39" s="15"/>
      <c r="D39" s="15"/>
      <c r="E39" s="15"/>
      <c r="F39" s="15"/>
      <c r="G39" s="15"/>
      <c r="H39" s="15"/>
      <c r="I39" s="16"/>
    </row>
    <row r="40" spans="1:10" ht="15.75" x14ac:dyDescent="0.25">
      <c r="A40" s="41" t="s">
        <v>34</v>
      </c>
      <c r="B40" s="15"/>
      <c r="C40" s="15"/>
      <c r="D40" s="15"/>
      <c r="E40" s="15"/>
      <c r="F40" s="15"/>
      <c r="G40" s="15"/>
      <c r="H40" s="15"/>
      <c r="I40" s="16"/>
    </row>
    <row r="41" spans="1:10" ht="15.75" x14ac:dyDescent="0.25">
      <c r="A41" s="38" t="s">
        <v>29</v>
      </c>
      <c r="B41" s="39" t="s">
        <v>30</v>
      </c>
      <c r="C41" s="15"/>
      <c r="D41" s="15"/>
      <c r="E41" s="15"/>
      <c r="F41" s="15"/>
      <c r="G41" s="15"/>
      <c r="H41" s="15"/>
      <c r="I41" s="16"/>
    </row>
    <row r="42" spans="1:10" ht="15.75" x14ac:dyDescent="0.25">
      <c r="A42" s="17"/>
      <c r="B42" s="18"/>
      <c r="C42" s="18"/>
      <c r="D42" s="18"/>
      <c r="E42" s="18"/>
      <c r="F42" s="18"/>
      <c r="G42" s="18"/>
      <c r="H42" s="18"/>
      <c r="I42" s="19" t="s">
        <v>23</v>
      </c>
    </row>
    <row r="43" spans="1:10" ht="15.75" x14ac:dyDescent="0.25">
      <c r="A43" s="20" t="s">
        <v>16</v>
      </c>
      <c r="B43" s="29" t="s">
        <v>24</v>
      </c>
      <c r="C43" s="29" t="s">
        <v>24</v>
      </c>
      <c r="D43" s="29" t="s">
        <v>24</v>
      </c>
      <c r="E43" s="29" t="s">
        <v>25</v>
      </c>
      <c r="F43" s="29" t="s">
        <v>25</v>
      </c>
      <c r="G43" s="29" t="s">
        <v>25</v>
      </c>
      <c r="H43" s="29" t="s">
        <v>26</v>
      </c>
      <c r="I43" s="30" t="s">
        <v>27</v>
      </c>
      <c r="J43" s="60" t="s">
        <v>12</v>
      </c>
    </row>
    <row r="44" spans="1:10" ht="15" x14ac:dyDescent="0.2">
      <c r="A44" s="31" t="s">
        <v>17</v>
      </c>
      <c r="B44" s="23" t="s">
        <v>28</v>
      </c>
      <c r="C44" s="23" t="s">
        <v>18</v>
      </c>
      <c r="D44" s="23" t="s">
        <v>17</v>
      </c>
      <c r="E44" s="23" t="s">
        <v>28</v>
      </c>
      <c r="F44" s="23" t="s">
        <v>19</v>
      </c>
      <c r="G44" s="23" t="s">
        <v>20</v>
      </c>
      <c r="H44" s="23" t="s">
        <v>21</v>
      </c>
      <c r="I44" s="24" t="s">
        <v>22</v>
      </c>
      <c r="J44" s="61" t="s">
        <v>17</v>
      </c>
    </row>
    <row r="45" spans="1:10" ht="15" x14ac:dyDescent="0.2">
      <c r="A45" s="31"/>
      <c r="B45" s="23"/>
      <c r="C45" s="23"/>
      <c r="D45" s="23"/>
      <c r="E45" s="23"/>
      <c r="F45" s="23"/>
      <c r="G45" s="23"/>
      <c r="H45" s="23"/>
      <c r="I45" s="24"/>
    </row>
    <row r="46" spans="1:10" ht="15.75" x14ac:dyDescent="0.25">
      <c r="A46" s="20"/>
      <c r="B46" s="21"/>
      <c r="C46" s="21"/>
      <c r="D46" s="21"/>
      <c r="E46" s="21"/>
      <c r="F46" s="21"/>
      <c r="G46" s="21"/>
      <c r="H46" s="21"/>
      <c r="I46" s="25"/>
      <c r="J46">
        <f t="shared" ref="J46:J51" si="0">A46^3</f>
        <v>0</v>
      </c>
    </row>
    <row r="47" spans="1:10" ht="15.75" x14ac:dyDescent="0.25">
      <c r="A47" s="20">
        <v>25</v>
      </c>
      <c r="B47" s="32">
        <v>9.8000000000000004E-2</v>
      </c>
      <c r="C47" s="33">
        <f>B47</f>
        <v>9.8000000000000004E-2</v>
      </c>
      <c r="D47" s="33">
        <f>C47*25.4</f>
        <v>2.4891999999999999</v>
      </c>
      <c r="E47" s="32">
        <v>285.60000000000002</v>
      </c>
      <c r="F47" s="21">
        <f>E47</f>
        <v>285.60000000000002</v>
      </c>
      <c r="G47" s="22">
        <f>F47*4.44822162825</f>
        <v>1270.4120970282002</v>
      </c>
      <c r="H47" s="22">
        <f>G47/D47</f>
        <v>510.36963563723293</v>
      </c>
      <c r="I47" s="34">
        <f>D47/G47</f>
        <v>1.9593642140395529E-3</v>
      </c>
      <c r="J47">
        <f t="shared" si="0"/>
        <v>15625</v>
      </c>
    </row>
    <row r="48" spans="1:10" ht="15.75" x14ac:dyDescent="0.25">
      <c r="A48" s="20">
        <v>30</v>
      </c>
      <c r="B48" s="32">
        <v>0.121</v>
      </c>
      <c r="C48" s="33">
        <f>B48</f>
        <v>0.121</v>
      </c>
      <c r="D48" s="33">
        <f>C48*25.4</f>
        <v>3.0733999999999999</v>
      </c>
      <c r="E48" s="32">
        <v>331.55</v>
      </c>
      <c r="F48" s="21">
        <f>E48</f>
        <v>331.55</v>
      </c>
      <c r="G48" s="22">
        <f>F48*4.44822162825</f>
        <v>1474.8078808462874</v>
      </c>
      <c r="H48" s="22">
        <f>G48/D48</f>
        <v>479.86200326878617</v>
      </c>
      <c r="I48" s="34">
        <f>D48/G48</f>
        <v>2.0839324497211082E-3</v>
      </c>
      <c r="J48">
        <f t="shared" si="0"/>
        <v>27000</v>
      </c>
    </row>
    <row r="49" spans="1:10" ht="15.75" x14ac:dyDescent="0.25">
      <c r="A49" s="20">
        <v>35</v>
      </c>
      <c r="B49" s="32">
        <v>0.13500000000000001</v>
      </c>
      <c r="C49" s="33">
        <f>B49</f>
        <v>0.13500000000000001</v>
      </c>
      <c r="D49" s="33">
        <f>C49*25.4</f>
        <v>3.4289999999999998</v>
      </c>
      <c r="E49" s="32">
        <v>367.09</v>
      </c>
      <c r="F49" s="21">
        <f>E49</f>
        <v>367.09</v>
      </c>
      <c r="G49" s="22">
        <f>F49*4.44822162825</f>
        <v>1632.8976775142924</v>
      </c>
      <c r="H49" s="22">
        <f>G49/D49</f>
        <v>476.20229732117014</v>
      </c>
      <c r="I49" s="34">
        <f>D49/G49</f>
        <v>2.0999478701077315E-3</v>
      </c>
      <c r="J49">
        <f t="shared" si="0"/>
        <v>42875</v>
      </c>
    </row>
    <row r="50" spans="1:10" ht="15.75" x14ac:dyDescent="0.25">
      <c r="A50" s="20">
        <v>40</v>
      </c>
      <c r="B50" s="32">
        <v>0.17199999999999999</v>
      </c>
      <c r="C50" s="33">
        <f>B50</f>
        <v>0.17199999999999999</v>
      </c>
      <c r="D50" s="33">
        <f>C50*25.4</f>
        <v>4.3687999999999994</v>
      </c>
      <c r="E50" s="32">
        <v>453.17</v>
      </c>
      <c r="F50" s="21">
        <f>E50</f>
        <v>453.17</v>
      </c>
      <c r="G50" s="22">
        <f>F50*4.44822162825</f>
        <v>2015.8005952740525</v>
      </c>
      <c r="H50" s="22">
        <f>G50/D50</f>
        <v>461.40830325811498</v>
      </c>
      <c r="I50" s="34">
        <f>D50/G50</f>
        <v>2.1672778598450862E-3</v>
      </c>
      <c r="J50">
        <f t="shared" si="0"/>
        <v>64000</v>
      </c>
    </row>
    <row r="51" spans="1:10" ht="15.75" x14ac:dyDescent="0.25">
      <c r="A51" s="26">
        <v>45</v>
      </c>
      <c r="B51" s="28">
        <v>0.20699999999999999</v>
      </c>
      <c r="C51" s="33">
        <f>B51</f>
        <v>0.20699999999999999</v>
      </c>
      <c r="D51" s="35">
        <f>C51*25.4</f>
        <v>5.2577999999999996</v>
      </c>
      <c r="E51" s="28">
        <v>531.79</v>
      </c>
      <c r="F51" s="21">
        <f>E51</f>
        <v>531.79</v>
      </c>
      <c r="G51" s="36">
        <f>F51*4.44822162825</f>
        <v>2365.5197796870671</v>
      </c>
      <c r="H51" s="36">
        <f>G51/D51</f>
        <v>449.90676322550632</v>
      </c>
      <c r="I51" s="37">
        <f>D51/G51</f>
        <v>2.2226827461554982E-3</v>
      </c>
      <c r="J51">
        <f t="shared" si="0"/>
        <v>91125</v>
      </c>
    </row>
  </sheetData>
  <pageMargins left="0.75" right="0.75" top="1" bottom="1" header="0.5" footer="0.5"/>
  <pageSetup scale="6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workbookViewId="0">
      <selection activeCell="C15" sqref="C15"/>
    </sheetView>
  </sheetViews>
  <sheetFormatPr defaultRowHeight="12.75" x14ac:dyDescent="0.2"/>
  <cols>
    <col min="3" max="3" width="9.42578125" customWidth="1"/>
    <col min="9" max="9" width="14.42578125" bestFit="1" customWidth="1"/>
    <col min="10" max="16" width="10.5703125" customWidth="1"/>
  </cols>
  <sheetData>
    <row r="1" spans="1:14" ht="15.75" x14ac:dyDescent="0.25">
      <c r="A1" s="2" t="s">
        <v>5</v>
      </c>
    </row>
    <row r="3" spans="1:14" x14ac:dyDescent="0.2">
      <c r="A3" s="14" t="s">
        <v>6</v>
      </c>
      <c r="B3" s="14"/>
    </row>
    <row r="4" spans="1:14" x14ac:dyDescent="0.2">
      <c r="A4" s="14"/>
      <c r="B4" s="14" t="s">
        <v>31</v>
      </c>
    </row>
    <row r="5" spans="1:14" x14ac:dyDescent="0.2">
      <c r="A5" s="14"/>
      <c r="B5" s="14" t="s">
        <v>32</v>
      </c>
    </row>
    <row r="6" spans="1:14" x14ac:dyDescent="0.2">
      <c r="A6" s="14"/>
      <c r="B6" s="14" t="s">
        <v>33</v>
      </c>
    </row>
    <row r="7" spans="1:14" x14ac:dyDescent="0.2">
      <c r="A7" s="14"/>
      <c r="B7" s="14" t="s">
        <v>15</v>
      </c>
    </row>
    <row r="8" spans="1:14" x14ac:dyDescent="0.2">
      <c r="A8" s="14"/>
      <c r="B8" s="14" t="s">
        <v>7</v>
      </c>
    </row>
    <row r="9" spans="1:14" x14ac:dyDescent="0.2">
      <c r="A9" s="14"/>
      <c r="B9" s="14" t="s">
        <v>8</v>
      </c>
    </row>
    <row r="10" spans="1:14" x14ac:dyDescent="0.2">
      <c r="A10" s="14"/>
      <c r="B10" s="14" t="s">
        <v>9</v>
      </c>
    </row>
    <row r="11" spans="1:14" x14ac:dyDescent="0.2">
      <c r="A11" s="14" t="s">
        <v>10</v>
      </c>
      <c r="B11" s="14"/>
      <c r="K11" t="s">
        <v>52</v>
      </c>
    </row>
    <row r="12" spans="1:14" x14ac:dyDescent="0.2">
      <c r="A12" s="14"/>
      <c r="B12" s="14" t="s">
        <v>13</v>
      </c>
    </row>
    <row r="13" spans="1:14" x14ac:dyDescent="0.2">
      <c r="A13" s="14"/>
      <c r="B13" s="14" t="s">
        <v>14</v>
      </c>
    </row>
    <row r="14" spans="1:14" x14ac:dyDescent="0.2">
      <c r="I14" s="51" t="s">
        <v>36</v>
      </c>
      <c r="J14" s="51" t="s">
        <v>37</v>
      </c>
      <c r="K14" s="51" t="s">
        <v>38</v>
      </c>
      <c r="L14" s="51" t="s">
        <v>39</v>
      </c>
      <c r="M14" s="51" t="s">
        <v>40</v>
      </c>
      <c r="N14" s="51" t="s">
        <v>41</v>
      </c>
    </row>
    <row r="15" spans="1:14" ht="20.25" customHeight="1" x14ac:dyDescent="0.2">
      <c r="A15" t="s">
        <v>35</v>
      </c>
      <c r="B15" s="49">
        <v>0.22</v>
      </c>
      <c r="C15" t="s">
        <v>18</v>
      </c>
      <c r="I15" s="52" t="s">
        <v>42</v>
      </c>
    </row>
    <row r="16" spans="1:14" x14ac:dyDescent="0.2">
      <c r="A16" s="3" t="s">
        <v>0</v>
      </c>
      <c r="B16" s="6">
        <v>25.45</v>
      </c>
      <c r="C16" s="63" t="s">
        <v>17</v>
      </c>
      <c r="I16">
        <v>1</v>
      </c>
      <c r="J16">
        <v>1</v>
      </c>
      <c r="K16">
        <v>503.67</v>
      </c>
      <c r="L16">
        <v>0.05</v>
      </c>
      <c r="M16">
        <v>904.78</v>
      </c>
      <c r="N16">
        <v>2440.64</v>
      </c>
    </row>
    <row r="17" spans="1:15" x14ac:dyDescent="0.2">
      <c r="A17" s="8"/>
      <c r="B17" s="9"/>
      <c r="C17" s="10"/>
      <c r="I17">
        <v>2</v>
      </c>
      <c r="J17">
        <v>1</v>
      </c>
      <c r="K17">
        <v>476.79</v>
      </c>
      <c r="L17">
        <v>0.05</v>
      </c>
      <c r="M17">
        <v>880.81</v>
      </c>
      <c r="N17">
        <v>2442</v>
      </c>
    </row>
    <row r="18" spans="1:15" x14ac:dyDescent="0.2">
      <c r="A18" s="11" t="s">
        <v>1</v>
      </c>
      <c r="B18" s="12" t="s">
        <v>2</v>
      </c>
      <c r="C18" s="13" t="s">
        <v>12</v>
      </c>
      <c r="I18">
        <v>3</v>
      </c>
      <c r="J18">
        <v>1</v>
      </c>
      <c r="K18">
        <v>454.17</v>
      </c>
      <c r="L18">
        <v>0.05</v>
      </c>
      <c r="M18">
        <v>827.35</v>
      </c>
      <c r="N18">
        <v>2178.5</v>
      </c>
    </row>
    <row r="19" spans="1:15" x14ac:dyDescent="0.2">
      <c r="A19" s="42">
        <f>J16</f>
        <v>1</v>
      </c>
      <c r="B19" s="43">
        <f>1/N16</f>
        <v>4.0972859577815656E-4</v>
      </c>
      <c r="C19" s="44">
        <f>A19^3</f>
        <v>1</v>
      </c>
      <c r="I19">
        <v>4</v>
      </c>
      <c r="J19">
        <v>1</v>
      </c>
      <c r="K19">
        <v>509.93</v>
      </c>
      <c r="L19">
        <v>0.05</v>
      </c>
      <c r="M19">
        <v>885.97</v>
      </c>
      <c r="N19">
        <v>2244.0700000000002</v>
      </c>
      <c r="O19">
        <v>7099</v>
      </c>
    </row>
    <row r="20" spans="1:15" x14ac:dyDescent="0.2">
      <c r="A20" s="42">
        <f>J17</f>
        <v>1</v>
      </c>
      <c r="B20" s="43">
        <f>1/N17</f>
        <v>4.0950040950040953E-4</v>
      </c>
      <c r="C20" s="44">
        <f>A20^3</f>
        <v>1</v>
      </c>
      <c r="I20">
        <v>5</v>
      </c>
      <c r="J20">
        <v>1</v>
      </c>
      <c r="K20">
        <v>464.95</v>
      </c>
      <c r="L20">
        <v>0.05</v>
      </c>
      <c r="M20">
        <v>809.55</v>
      </c>
      <c r="N20">
        <v>2240.1799999999998</v>
      </c>
      <c r="O20">
        <v>6722</v>
      </c>
    </row>
    <row r="21" spans="1:15" x14ac:dyDescent="0.2">
      <c r="A21" s="42">
        <f>J18</f>
        <v>1</v>
      </c>
      <c r="B21" s="43">
        <f>1/N18</f>
        <v>4.5903144365389031E-4</v>
      </c>
      <c r="C21" s="44">
        <f>A21^3</f>
        <v>1</v>
      </c>
      <c r="I21">
        <v>6</v>
      </c>
      <c r="J21">
        <v>1</v>
      </c>
      <c r="K21">
        <v>416.6</v>
      </c>
      <c r="L21">
        <v>0.05</v>
      </c>
      <c r="M21">
        <v>865.55</v>
      </c>
      <c r="N21">
        <v>2197.96</v>
      </c>
      <c r="O21">
        <v>6397</v>
      </c>
    </row>
    <row r="22" spans="1:15" x14ac:dyDescent="0.2">
      <c r="A22" s="42">
        <f>J19</f>
        <v>1</v>
      </c>
      <c r="B22" s="43">
        <f>1/N19</f>
        <v>4.4561889780621815E-4</v>
      </c>
      <c r="C22" s="44">
        <f>A22^3</f>
        <v>1</v>
      </c>
    </row>
    <row r="23" spans="1:15" x14ac:dyDescent="0.2">
      <c r="A23" s="42">
        <f>J20</f>
        <v>1</v>
      </c>
      <c r="B23" s="43">
        <f>1/N20</f>
        <v>4.4639270058656006E-4</v>
      </c>
      <c r="C23" s="46">
        <f>A23^3</f>
        <v>1</v>
      </c>
    </row>
    <row r="24" spans="1:15" ht="13.5" customHeight="1" x14ac:dyDescent="0.2">
      <c r="A24" s="15"/>
      <c r="B24" s="15"/>
      <c r="C24" s="15"/>
    </row>
    <row r="25" spans="1:15" x14ac:dyDescent="0.2">
      <c r="A25" s="15"/>
      <c r="B25" s="15" t="s">
        <v>3</v>
      </c>
      <c r="C25" s="47">
        <v>3.8000000000000001E-9</v>
      </c>
    </row>
    <row r="26" spans="1:15" x14ac:dyDescent="0.2">
      <c r="A26" s="15"/>
      <c r="B26" s="15"/>
      <c r="C26" s="15"/>
    </row>
    <row r="27" spans="1:15" x14ac:dyDescent="0.2">
      <c r="A27" s="3" t="s">
        <v>1</v>
      </c>
      <c r="B27" s="4" t="s">
        <v>4</v>
      </c>
      <c r="C27" s="5" t="s">
        <v>11</v>
      </c>
    </row>
    <row r="28" spans="1:15" ht="20.25" customHeight="1" x14ac:dyDescent="0.25">
      <c r="A28" s="26">
        <v>25</v>
      </c>
      <c r="B28" s="40">
        <v>1853.03</v>
      </c>
      <c r="C28" s="48">
        <f>1000*(3*B28^2*A28^2*C25)/(2*B16)</f>
        <v>480.65336520456782</v>
      </c>
      <c r="H28" s="1"/>
      <c r="I28" s="1"/>
    </row>
    <row r="29" spans="1:15" x14ac:dyDescent="0.2">
      <c r="A29" s="15"/>
      <c r="B29" s="15"/>
      <c r="C29" s="15"/>
    </row>
    <row r="30" spans="1:15" x14ac:dyDescent="0.2">
      <c r="A30" s="15"/>
      <c r="B30" s="50"/>
      <c r="C30" s="15"/>
    </row>
    <row r="33" spans="1:10" ht="15.75" x14ac:dyDescent="0.25">
      <c r="A33" s="15"/>
      <c r="B33" s="15"/>
      <c r="C33" s="15"/>
      <c r="D33" s="15"/>
      <c r="E33" s="15"/>
      <c r="F33" s="15"/>
      <c r="G33" s="15"/>
      <c r="H33" s="15"/>
      <c r="I33" s="16"/>
    </row>
    <row r="34" spans="1:10" ht="15.75" x14ac:dyDescent="0.25">
      <c r="A34" s="15"/>
      <c r="B34" s="15"/>
      <c r="C34" s="15"/>
      <c r="D34" s="15"/>
      <c r="E34" s="15"/>
      <c r="F34" s="15"/>
      <c r="G34" s="15"/>
      <c r="H34" s="15"/>
      <c r="I34" s="16"/>
    </row>
    <row r="35" spans="1:10" ht="15.75" x14ac:dyDescent="0.25">
      <c r="A35" s="15"/>
      <c r="B35" s="15"/>
      <c r="C35" s="15"/>
      <c r="D35" s="15"/>
      <c r="E35" s="15"/>
      <c r="F35" s="15"/>
      <c r="G35" s="15"/>
      <c r="H35" s="15"/>
      <c r="I35" s="16"/>
    </row>
    <row r="36" spans="1:10" ht="15.75" x14ac:dyDescent="0.25">
      <c r="A36" s="15"/>
      <c r="B36" s="15"/>
      <c r="C36" s="15"/>
      <c r="D36" s="15"/>
      <c r="E36" s="15"/>
      <c r="F36" s="15"/>
      <c r="G36" s="15"/>
      <c r="H36" s="15"/>
      <c r="I36" s="16"/>
    </row>
    <row r="37" spans="1:10" ht="15.75" x14ac:dyDescent="0.25">
      <c r="A37" s="15"/>
      <c r="B37" s="15"/>
      <c r="C37" s="15"/>
      <c r="D37" s="15"/>
      <c r="E37" s="15"/>
      <c r="F37" s="15"/>
      <c r="G37" s="15"/>
      <c r="H37" s="15"/>
      <c r="I37" s="16"/>
    </row>
    <row r="38" spans="1:10" ht="15.75" x14ac:dyDescent="0.25">
      <c r="A38" s="15"/>
      <c r="B38" s="15"/>
      <c r="C38" s="15"/>
      <c r="D38" s="15"/>
      <c r="E38" s="15"/>
      <c r="F38" s="15"/>
      <c r="G38" s="15"/>
      <c r="H38" s="15"/>
      <c r="I38" s="16"/>
    </row>
    <row r="39" spans="1:10" ht="15.75" x14ac:dyDescent="0.25">
      <c r="A39" s="15"/>
      <c r="B39" s="15"/>
      <c r="C39" s="15"/>
      <c r="D39" s="15"/>
      <c r="E39" s="15"/>
      <c r="F39" s="15"/>
      <c r="G39" s="15"/>
      <c r="H39" s="15"/>
      <c r="I39" s="16"/>
    </row>
    <row r="40" spans="1:10" ht="15.75" x14ac:dyDescent="0.25">
      <c r="A40" s="41" t="s">
        <v>34</v>
      </c>
      <c r="B40" s="15"/>
      <c r="C40" s="15"/>
      <c r="D40" s="15"/>
      <c r="E40" s="15"/>
      <c r="F40" s="15"/>
      <c r="G40" s="15"/>
      <c r="H40" s="15"/>
      <c r="I40" s="16"/>
    </row>
    <row r="41" spans="1:10" ht="15.75" x14ac:dyDescent="0.25">
      <c r="A41" s="38" t="s">
        <v>29</v>
      </c>
      <c r="B41" s="39" t="s">
        <v>30</v>
      </c>
      <c r="C41" s="15"/>
      <c r="D41" s="15"/>
      <c r="E41" s="15"/>
      <c r="F41" s="15"/>
      <c r="G41" s="15"/>
      <c r="H41" s="15"/>
      <c r="I41" s="16"/>
    </row>
    <row r="42" spans="1:10" ht="15.75" x14ac:dyDescent="0.25">
      <c r="A42" s="17"/>
      <c r="B42" s="18"/>
      <c r="C42" s="18"/>
      <c r="D42" s="18"/>
      <c r="E42" s="18"/>
      <c r="F42" s="18"/>
      <c r="G42" s="18"/>
      <c r="H42" s="18"/>
      <c r="I42" s="19" t="s">
        <v>23</v>
      </c>
    </row>
    <row r="43" spans="1:10" ht="15.75" x14ac:dyDescent="0.25">
      <c r="A43" s="20" t="s">
        <v>16</v>
      </c>
      <c r="B43" s="29" t="s">
        <v>24</v>
      </c>
      <c r="C43" s="29" t="s">
        <v>24</v>
      </c>
      <c r="D43" s="29" t="s">
        <v>24</v>
      </c>
      <c r="E43" s="29" t="s">
        <v>25</v>
      </c>
      <c r="F43" s="29" t="s">
        <v>25</v>
      </c>
      <c r="G43" s="29" t="s">
        <v>25</v>
      </c>
      <c r="H43" s="29" t="s">
        <v>26</v>
      </c>
      <c r="I43" s="30" t="s">
        <v>27</v>
      </c>
      <c r="J43" s="60" t="s">
        <v>12</v>
      </c>
    </row>
    <row r="44" spans="1:10" ht="15" x14ac:dyDescent="0.2">
      <c r="A44" s="31" t="s">
        <v>17</v>
      </c>
      <c r="B44" s="23" t="s">
        <v>28</v>
      </c>
      <c r="C44" s="23" t="s">
        <v>18</v>
      </c>
      <c r="D44" s="23" t="s">
        <v>17</v>
      </c>
      <c r="E44" s="23" t="s">
        <v>28</v>
      </c>
      <c r="F44" s="23" t="s">
        <v>19</v>
      </c>
      <c r="G44" s="23" t="s">
        <v>20</v>
      </c>
      <c r="H44" s="23" t="s">
        <v>21</v>
      </c>
      <c r="I44" s="24" t="s">
        <v>22</v>
      </c>
      <c r="J44" s="61" t="s">
        <v>17</v>
      </c>
    </row>
    <row r="45" spans="1:10" ht="15" x14ac:dyDescent="0.2">
      <c r="A45" s="31"/>
      <c r="B45" s="23"/>
      <c r="C45" s="23"/>
      <c r="D45" s="23"/>
      <c r="E45" s="23"/>
      <c r="F45" s="23"/>
      <c r="G45" s="23"/>
      <c r="H45" s="23"/>
      <c r="I45" s="24"/>
    </row>
    <row r="46" spans="1:10" ht="15.75" x14ac:dyDescent="0.25">
      <c r="A46" s="20"/>
      <c r="B46" s="21"/>
      <c r="C46" s="21"/>
      <c r="D46" s="21"/>
      <c r="E46" s="21"/>
      <c r="F46" s="21"/>
      <c r="G46" s="21"/>
      <c r="H46" s="21"/>
      <c r="I46" s="25"/>
      <c r="J46">
        <f t="shared" ref="J46:J51" si="0">A46^3</f>
        <v>0</v>
      </c>
    </row>
    <row r="47" spans="1:10" ht="15.75" x14ac:dyDescent="0.25">
      <c r="A47" s="20">
        <v>25</v>
      </c>
      <c r="B47" s="32">
        <v>9.8000000000000004E-2</v>
      </c>
      <c r="C47" s="33">
        <f>B47</f>
        <v>9.8000000000000004E-2</v>
      </c>
      <c r="D47" s="33">
        <f>C47*25.4</f>
        <v>2.4891999999999999</v>
      </c>
      <c r="E47" s="32">
        <v>285.60000000000002</v>
      </c>
      <c r="F47" s="21">
        <f>E47</f>
        <v>285.60000000000002</v>
      </c>
      <c r="G47" s="22">
        <f>F47*4.44822162825</f>
        <v>1270.4120970282002</v>
      </c>
      <c r="H47" s="22">
        <f>G47/D47</f>
        <v>510.36963563723293</v>
      </c>
      <c r="I47" s="34">
        <f>D47/G47</f>
        <v>1.9593642140395529E-3</v>
      </c>
      <c r="J47">
        <f t="shared" si="0"/>
        <v>15625</v>
      </c>
    </row>
    <row r="48" spans="1:10" ht="15.75" x14ac:dyDescent="0.25">
      <c r="A48" s="20">
        <v>30</v>
      </c>
      <c r="B48" s="32">
        <v>7.8E-2</v>
      </c>
      <c r="C48" s="33">
        <f>B48</f>
        <v>7.8E-2</v>
      </c>
      <c r="D48" s="33">
        <f>C48*25.4</f>
        <v>1.9811999999999999</v>
      </c>
      <c r="E48" s="32">
        <v>226.2</v>
      </c>
      <c r="F48" s="21">
        <f>E48</f>
        <v>226.2</v>
      </c>
      <c r="G48" s="22">
        <f>F48*4.44822162825</f>
        <v>1006.18773231015</v>
      </c>
      <c r="H48" s="22">
        <f>G48/D48</f>
        <v>507.86782369783464</v>
      </c>
      <c r="I48" s="34">
        <f>D48/G48</f>
        <v>1.9690162545028026E-3</v>
      </c>
      <c r="J48">
        <f t="shared" si="0"/>
        <v>27000</v>
      </c>
    </row>
    <row r="49" spans="1:10" ht="15.75" x14ac:dyDescent="0.25">
      <c r="A49" s="20">
        <v>35</v>
      </c>
      <c r="B49" s="32">
        <v>0.109</v>
      </c>
      <c r="C49" s="33">
        <f>B49</f>
        <v>0.109</v>
      </c>
      <c r="D49" s="33">
        <f>C49*25.4</f>
        <v>2.7685999999999997</v>
      </c>
      <c r="E49" s="32">
        <v>299.36</v>
      </c>
      <c r="F49" s="21">
        <f>E49</f>
        <v>299.36</v>
      </c>
      <c r="G49" s="22">
        <f>F49*4.44822162825</f>
        <v>1331.61962663292</v>
      </c>
      <c r="H49" s="22">
        <f>G49/D49</f>
        <v>480.97219772914838</v>
      </c>
      <c r="I49" s="34">
        <f>D49/G49</f>
        <v>2.0791222543036338E-3</v>
      </c>
      <c r="J49">
        <f t="shared" si="0"/>
        <v>42875</v>
      </c>
    </row>
    <row r="50" spans="1:10" ht="15.75" x14ac:dyDescent="0.25">
      <c r="A50" s="20">
        <v>40</v>
      </c>
      <c r="B50" s="32">
        <v>0.121</v>
      </c>
      <c r="C50" s="33">
        <f>B50</f>
        <v>0.121</v>
      </c>
      <c r="D50" s="33">
        <f>C50*25.4</f>
        <v>3.0733999999999999</v>
      </c>
      <c r="E50" s="32">
        <v>320.11</v>
      </c>
      <c r="F50" s="21">
        <f>E50</f>
        <v>320.11</v>
      </c>
      <c r="G50" s="22">
        <f>F50*4.44822162825</f>
        <v>1423.9202254191075</v>
      </c>
      <c r="H50" s="22">
        <f>G50/D50</f>
        <v>463.30455697895087</v>
      </c>
      <c r="I50" s="34">
        <f>D50/G50</f>
        <v>2.1584074340227841E-3</v>
      </c>
      <c r="J50">
        <f t="shared" si="0"/>
        <v>64000</v>
      </c>
    </row>
    <row r="51" spans="1:10" ht="15.75" x14ac:dyDescent="0.25">
      <c r="A51" s="26">
        <v>45</v>
      </c>
      <c r="B51" s="28">
        <v>0.19700000000000001</v>
      </c>
      <c r="C51" s="33">
        <f>B51</f>
        <v>0.19700000000000001</v>
      </c>
      <c r="D51" s="35">
        <f>C51*25.4</f>
        <v>5.0038</v>
      </c>
      <c r="E51" s="28">
        <v>498.47</v>
      </c>
      <c r="F51" s="21">
        <f>E51</f>
        <v>498.47</v>
      </c>
      <c r="G51" s="36">
        <f>F51*4.44822162825</f>
        <v>2217.3050350337776</v>
      </c>
      <c r="H51" s="36">
        <f>G51/D51</f>
        <v>443.12423258998712</v>
      </c>
      <c r="I51" s="37">
        <f>D51/G51</f>
        <v>2.256703485059183E-3</v>
      </c>
      <c r="J51">
        <f t="shared" si="0"/>
        <v>91125</v>
      </c>
    </row>
  </sheetData>
  <pageMargins left="0.75" right="0.75" top="1" bottom="1" header="0.5" footer="0.5"/>
  <pageSetup scale="6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workbookViewId="0">
      <selection activeCell="I15" sqref="I15"/>
    </sheetView>
  </sheetViews>
  <sheetFormatPr defaultRowHeight="12.75" x14ac:dyDescent="0.2"/>
  <cols>
    <col min="3" max="3" width="9.42578125" customWidth="1"/>
    <col min="9" max="9" width="14.42578125" bestFit="1" customWidth="1"/>
    <col min="10" max="16" width="10.5703125" customWidth="1"/>
  </cols>
  <sheetData>
    <row r="1" spans="1:14" ht="15.75" x14ac:dyDescent="0.25">
      <c r="A1" s="2" t="s">
        <v>5</v>
      </c>
    </row>
    <row r="3" spans="1:14" x14ac:dyDescent="0.2">
      <c r="A3" s="14" t="s">
        <v>6</v>
      </c>
      <c r="B3" s="14"/>
    </row>
    <row r="4" spans="1:14" x14ac:dyDescent="0.2">
      <c r="A4" s="14"/>
      <c r="B4" s="14" t="s">
        <v>31</v>
      </c>
    </row>
    <row r="5" spans="1:14" x14ac:dyDescent="0.2">
      <c r="A5" s="14"/>
      <c r="B5" s="14" t="s">
        <v>32</v>
      </c>
    </row>
    <row r="6" spans="1:14" x14ac:dyDescent="0.2">
      <c r="A6" s="14"/>
      <c r="B6" s="14" t="s">
        <v>33</v>
      </c>
    </row>
    <row r="7" spans="1:14" x14ac:dyDescent="0.2">
      <c r="A7" s="14"/>
      <c r="B7" s="14" t="s">
        <v>15</v>
      </c>
    </row>
    <row r="8" spans="1:14" x14ac:dyDescent="0.2">
      <c r="A8" s="14"/>
      <c r="B8" s="14" t="s">
        <v>7</v>
      </c>
    </row>
    <row r="9" spans="1:14" x14ac:dyDescent="0.2">
      <c r="A9" s="14"/>
      <c r="B9" s="14" t="s">
        <v>8</v>
      </c>
    </row>
    <row r="10" spans="1:14" x14ac:dyDescent="0.2">
      <c r="A10" s="14"/>
      <c r="B10" s="14" t="s">
        <v>9</v>
      </c>
    </row>
    <row r="11" spans="1:14" x14ac:dyDescent="0.2">
      <c r="A11" s="14" t="s">
        <v>10</v>
      </c>
      <c r="B11" s="14"/>
    </row>
    <row r="12" spans="1:14" x14ac:dyDescent="0.2">
      <c r="A12" s="14"/>
      <c r="B12" s="14" t="s">
        <v>13</v>
      </c>
    </row>
    <row r="13" spans="1:14" x14ac:dyDescent="0.2">
      <c r="A13" s="14"/>
      <c r="B13" s="14" t="s">
        <v>14</v>
      </c>
    </row>
    <row r="14" spans="1:14" x14ac:dyDescent="0.2">
      <c r="I14" s="51" t="s">
        <v>36</v>
      </c>
      <c r="J14" s="51" t="s">
        <v>37</v>
      </c>
      <c r="K14" s="51" t="s">
        <v>38</v>
      </c>
      <c r="L14" s="51" t="s">
        <v>39</v>
      </c>
      <c r="M14" s="51" t="s">
        <v>40</v>
      </c>
      <c r="N14" s="51" t="s">
        <v>41</v>
      </c>
    </row>
    <row r="15" spans="1:14" ht="20.25" customHeight="1" x14ac:dyDescent="0.2">
      <c r="A15" t="s">
        <v>35</v>
      </c>
      <c r="B15" s="49">
        <v>2.88</v>
      </c>
      <c r="C15" t="s">
        <v>17</v>
      </c>
      <c r="I15" s="52" t="s">
        <v>42</v>
      </c>
    </row>
    <row r="16" spans="1:14" x14ac:dyDescent="0.2">
      <c r="A16" s="3" t="s">
        <v>0</v>
      </c>
      <c r="B16" s="6">
        <v>25.45</v>
      </c>
      <c r="C16" s="7" t="s">
        <v>17</v>
      </c>
      <c r="I16">
        <v>1</v>
      </c>
    </row>
    <row r="17" spans="1:9" x14ac:dyDescent="0.2">
      <c r="A17" s="8"/>
      <c r="B17" s="9"/>
      <c r="C17" s="10"/>
      <c r="I17">
        <v>2</v>
      </c>
    </row>
    <row r="18" spans="1:9" x14ac:dyDescent="0.2">
      <c r="A18" s="11" t="s">
        <v>1</v>
      </c>
      <c r="B18" s="12" t="s">
        <v>2</v>
      </c>
      <c r="C18" s="13" t="s">
        <v>12</v>
      </c>
      <c r="I18">
        <v>3</v>
      </c>
    </row>
    <row r="19" spans="1:9" x14ac:dyDescent="0.2">
      <c r="A19" s="42">
        <f>J17</f>
        <v>0</v>
      </c>
      <c r="B19" s="43" t="e">
        <f>1/N17</f>
        <v>#DIV/0!</v>
      </c>
      <c r="C19" s="44">
        <f>A19^3</f>
        <v>0</v>
      </c>
      <c r="I19">
        <v>4</v>
      </c>
    </row>
    <row r="20" spans="1:9" x14ac:dyDescent="0.2">
      <c r="A20" s="42">
        <f>J18</f>
        <v>0</v>
      </c>
      <c r="B20" s="43" t="e">
        <f>1/N18</f>
        <v>#DIV/0!</v>
      </c>
      <c r="C20" s="44">
        <f>A20^3</f>
        <v>0</v>
      </c>
      <c r="I20">
        <v>5</v>
      </c>
    </row>
    <row r="21" spans="1:9" x14ac:dyDescent="0.2">
      <c r="A21" s="42">
        <f>J19</f>
        <v>0</v>
      </c>
      <c r="B21" s="43" t="e">
        <f>1/N19</f>
        <v>#DIV/0!</v>
      </c>
      <c r="C21" s="44">
        <f>A21^3</f>
        <v>0</v>
      </c>
      <c r="I21">
        <v>6</v>
      </c>
    </row>
    <row r="22" spans="1:9" x14ac:dyDescent="0.2">
      <c r="A22" s="42">
        <f>J20</f>
        <v>0</v>
      </c>
      <c r="B22" s="43" t="e">
        <f>1/N20</f>
        <v>#DIV/0!</v>
      </c>
      <c r="C22" s="44">
        <f>A22^3</f>
        <v>0</v>
      </c>
    </row>
    <row r="23" spans="1:9" x14ac:dyDescent="0.2">
      <c r="A23" s="45">
        <f>J21</f>
        <v>0</v>
      </c>
      <c r="B23" s="43" t="e">
        <f>1/N21</f>
        <v>#DIV/0!</v>
      </c>
      <c r="C23" s="46">
        <f>A23^3</f>
        <v>0</v>
      </c>
    </row>
    <row r="24" spans="1:9" ht="13.5" customHeight="1" x14ac:dyDescent="0.2">
      <c r="A24" s="15"/>
      <c r="B24" s="15"/>
      <c r="C24" s="15"/>
    </row>
    <row r="25" spans="1:9" x14ac:dyDescent="0.2">
      <c r="A25" s="15"/>
      <c r="B25" s="15" t="s">
        <v>3</v>
      </c>
      <c r="C25" s="47">
        <v>7.6899999999999994E-8</v>
      </c>
    </row>
    <row r="26" spans="1:9" x14ac:dyDescent="0.2">
      <c r="A26" s="15"/>
      <c r="B26" s="15"/>
      <c r="C26" s="15"/>
    </row>
    <row r="27" spans="1:9" x14ac:dyDescent="0.2">
      <c r="A27" s="3" t="s">
        <v>1</v>
      </c>
      <c r="B27" s="4" t="s">
        <v>4</v>
      </c>
      <c r="C27" s="5" t="s">
        <v>11</v>
      </c>
    </row>
    <row r="28" spans="1:9" ht="20.25" customHeight="1" x14ac:dyDescent="0.25">
      <c r="A28" s="26">
        <v>25</v>
      </c>
      <c r="B28" s="40">
        <f>K22</f>
        <v>0</v>
      </c>
      <c r="C28" s="48">
        <f>1000*(3*B28^2*A28^2*C25)/(2*B16)</f>
        <v>0</v>
      </c>
      <c r="H28" s="1"/>
      <c r="I28" s="1"/>
    </row>
    <row r="29" spans="1:9" x14ac:dyDescent="0.2">
      <c r="A29" s="15"/>
      <c r="B29" s="15"/>
      <c r="C29" s="15"/>
    </row>
    <row r="30" spans="1:9" x14ac:dyDescent="0.2">
      <c r="A30" s="15"/>
      <c r="B30" s="50"/>
      <c r="C30" s="15"/>
    </row>
    <row r="33" spans="1:9" ht="15.75" x14ac:dyDescent="0.25">
      <c r="A33" s="15"/>
      <c r="B33" s="15"/>
      <c r="C33" s="15"/>
      <c r="D33" s="15"/>
      <c r="E33" s="15"/>
      <c r="F33" s="15"/>
      <c r="G33" s="15"/>
      <c r="H33" s="15"/>
      <c r="I33" s="16"/>
    </row>
    <row r="34" spans="1:9" ht="15.75" x14ac:dyDescent="0.25">
      <c r="A34" s="15"/>
      <c r="B34" s="15"/>
      <c r="C34" s="15"/>
      <c r="D34" s="15"/>
      <c r="E34" s="15"/>
      <c r="F34" s="15"/>
      <c r="G34" s="15"/>
      <c r="H34" s="15"/>
      <c r="I34" s="16"/>
    </row>
    <row r="35" spans="1:9" ht="15.75" x14ac:dyDescent="0.25">
      <c r="A35" s="15"/>
      <c r="B35" s="15"/>
      <c r="C35" s="15"/>
      <c r="D35" s="15"/>
      <c r="E35" s="15"/>
      <c r="F35" s="15"/>
      <c r="G35" s="15"/>
      <c r="H35" s="15"/>
      <c r="I35" s="16"/>
    </row>
    <row r="36" spans="1:9" ht="15.75" x14ac:dyDescent="0.25">
      <c r="A36" s="15"/>
      <c r="B36" s="15"/>
      <c r="C36" s="15"/>
      <c r="D36" s="15"/>
      <c r="E36" s="15"/>
      <c r="F36" s="15"/>
      <c r="G36" s="15"/>
      <c r="H36" s="15"/>
      <c r="I36" s="16"/>
    </row>
    <row r="37" spans="1:9" ht="15.75" x14ac:dyDescent="0.25">
      <c r="A37" s="15"/>
      <c r="B37" s="15"/>
      <c r="C37" s="15"/>
      <c r="D37" s="15"/>
      <c r="E37" s="15"/>
      <c r="F37" s="15"/>
      <c r="G37" s="15"/>
      <c r="H37" s="15"/>
      <c r="I37" s="16"/>
    </row>
    <row r="38" spans="1:9" ht="15.75" x14ac:dyDescent="0.25">
      <c r="A38" s="15"/>
      <c r="B38" s="15"/>
      <c r="C38" s="15"/>
      <c r="D38" s="15"/>
      <c r="E38" s="15"/>
      <c r="F38" s="15"/>
      <c r="G38" s="15"/>
      <c r="H38" s="15"/>
      <c r="I38" s="16"/>
    </row>
    <row r="39" spans="1:9" ht="15.75" x14ac:dyDescent="0.25">
      <c r="A39" s="15"/>
      <c r="B39" s="15"/>
      <c r="C39" s="15"/>
      <c r="D39" s="15"/>
      <c r="E39" s="15"/>
      <c r="F39" s="15"/>
      <c r="G39" s="15"/>
      <c r="H39" s="15"/>
      <c r="I39" s="16"/>
    </row>
    <row r="40" spans="1:9" ht="15.75" x14ac:dyDescent="0.25">
      <c r="A40" s="41" t="s">
        <v>34</v>
      </c>
      <c r="B40" s="15"/>
      <c r="C40" s="15"/>
      <c r="D40" s="15"/>
      <c r="E40" s="15"/>
      <c r="F40" s="15"/>
      <c r="G40" s="15"/>
      <c r="H40" s="15"/>
      <c r="I40" s="16"/>
    </row>
    <row r="41" spans="1:9" ht="15.75" x14ac:dyDescent="0.25">
      <c r="A41" s="38" t="s">
        <v>29</v>
      </c>
      <c r="B41" s="39" t="s">
        <v>30</v>
      </c>
      <c r="C41" s="15"/>
      <c r="D41" s="15"/>
      <c r="E41" s="15"/>
      <c r="F41" s="15"/>
      <c r="G41" s="15"/>
      <c r="H41" s="15"/>
      <c r="I41" s="16"/>
    </row>
    <row r="42" spans="1:9" ht="15.75" x14ac:dyDescent="0.25">
      <c r="A42" s="17"/>
      <c r="B42" s="18"/>
      <c r="C42" s="18"/>
      <c r="D42" s="18"/>
      <c r="E42" s="18"/>
      <c r="F42" s="18"/>
      <c r="G42" s="18"/>
      <c r="H42" s="18"/>
      <c r="I42" s="19" t="s">
        <v>23</v>
      </c>
    </row>
    <row r="43" spans="1:9" ht="15.75" x14ac:dyDescent="0.25">
      <c r="A43" s="20" t="s">
        <v>16</v>
      </c>
      <c r="B43" s="29" t="s">
        <v>24</v>
      </c>
      <c r="C43" s="29" t="s">
        <v>24</v>
      </c>
      <c r="D43" s="29" t="s">
        <v>24</v>
      </c>
      <c r="E43" s="29" t="s">
        <v>25</v>
      </c>
      <c r="F43" s="29" t="s">
        <v>25</v>
      </c>
      <c r="G43" s="29" t="s">
        <v>25</v>
      </c>
      <c r="H43" s="29" t="s">
        <v>26</v>
      </c>
      <c r="I43" s="30" t="s">
        <v>27</v>
      </c>
    </row>
    <row r="44" spans="1:9" ht="15" x14ac:dyDescent="0.2">
      <c r="A44" s="31" t="s">
        <v>17</v>
      </c>
      <c r="B44" s="23" t="s">
        <v>28</v>
      </c>
      <c r="C44" s="23" t="s">
        <v>18</v>
      </c>
      <c r="D44" s="23" t="s">
        <v>17</v>
      </c>
      <c r="E44" s="23" t="s">
        <v>28</v>
      </c>
      <c r="F44" s="23" t="s">
        <v>19</v>
      </c>
      <c r="G44" s="23" t="s">
        <v>20</v>
      </c>
      <c r="H44" s="23" t="s">
        <v>21</v>
      </c>
      <c r="I44" s="24" t="s">
        <v>22</v>
      </c>
    </row>
    <row r="45" spans="1:9" ht="15" x14ac:dyDescent="0.2">
      <c r="A45" s="31"/>
      <c r="B45" s="23"/>
      <c r="C45" s="23"/>
      <c r="D45" s="23"/>
      <c r="E45" s="23"/>
      <c r="F45" s="23"/>
      <c r="G45" s="23"/>
      <c r="H45" s="23"/>
      <c r="I45" s="24"/>
    </row>
    <row r="46" spans="1:9" ht="15.75" x14ac:dyDescent="0.25">
      <c r="A46" s="20"/>
      <c r="B46" s="21"/>
      <c r="C46" s="21"/>
      <c r="D46" s="21"/>
      <c r="E46" s="21"/>
      <c r="F46" s="21"/>
      <c r="G46" s="21"/>
      <c r="H46" s="21"/>
      <c r="I46" s="25"/>
    </row>
    <row r="47" spans="1:9" ht="15.75" x14ac:dyDescent="0.25">
      <c r="A47" s="20">
        <v>15</v>
      </c>
      <c r="B47" s="32"/>
      <c r="C47" s="33">
        <f>B47*0.0083</f>
        <v>0</v>
      </c>
      <c r="D47" s="33">
        <f>C47*25.4</f>
        <v>0</v>
      </c>
      <c r="E47" s="32"/>
      <c r="F47" s="21">
        <f>E47*5</f>
        <v>0</v>
      </c>
      <c r="G47" s="22">
        <f>F47*4.44822162825</f>
        <v>0</v>
      </c>
      <c r="H47" s="22" t="e">
        <f>G47/D47</f>
        <v>#DIV/0!</v>
      </c>
      <c r="I47" s="34" t="e">
        <f>D47/G47</f>
        <v>#DIV/0!</v>
      </c>
    </row>
    <row r="48" spans="1:9" ht="15.75" x14ac:dyDescent="0.25">
      <c r="A48" s="20">
        <v>20</v>
      </c>
      <c r="B48" s="32"/>
      <c r="C48" s="33">
        <f>B48*0.0083</f>
        <v>0</v>
      </c>
      <c r="D48" s="33">
        <f>C48*25.4</f>
        <v>0</v>
      </c>
      <c r="E48" s="32"/>
      <c r="F48" s="21">
        <f>E48*5</f>
        <v>0</v>
      </c>
      <c r="G48" s="22">
        <f>F48*4.44822162825</f>
        <v>0</v>
      </c>
      <c r="H48" s="22" t="e">
        <f>G48/D48</f>
        <v>#DIV/0!</v>
      </c>
      <c r="I48" s="34" t="e">
        <f>D48/G48</f>
        <v>#DIV/0!</v>
      </c>
    </row>
    <row r="49" spans="1:9" ht="15.75" x14ac:dyDescent="0.25">
      <c r="A49" s="20">
        <v>25</v>
      </c>
      <c r="B49" s="32"/>
      <c r="C49" s="33">
        <f>B49*0.0083</f>
        <v>0</v>
      </c>
      <c r="D49" s="33">
        <f>C49*25.4</f>
        <v>0</v>
      </c>
      <c r="E49" s="32"/>
      <c r="F49" s="21">
        <f>E49*5</f>
        <v>0</v>
      </c>
      <c r="G49" s="22">
        <f>F49*4.44822162825</f>
        <v>0</v>
      </c>
      <c r="H49" s="22" t="e">
        <f>G49/D49</f>
        <v>#DIV/0!</v>
      </c>
      <c r="I49" s="34" t="e">
        <f>D49/G49</f>
        <v>#DIV/0!</v>
      </c>
    </row>
    <row r="50" spans="1:9" ht="15.75" x14ac:dyDescent="0.25">
      <c r="A50" s="20">
        <v>30</v>
      </c>
      <c r="B50" s="32"/>
      <c r="C50" s="33">
        <f>B50*0.0083</f>
        <v>0</v>
      </c>
      <c r="D50" s="33">
        <f>C50*25.4</f>
        <v>0</v>
      </c>
      <c r="E50" s="32"/>
      <c r="F50" s="21">
        <f>E50*5</f>
        <v>0</v>
      </c>
      <c r="G50" s="22">
        <f>F50*4.44822162825</f>
        <v>0</v>
      </c>
      <c r="H50" s="22" t="e">
        <f>G50/D50</f>
        <v>#DIV/0!</v>
      </c>
      <c r="I50" s="34" t="e">
        <f>D50/G50</f>
        <v>#DIV/0!</v>
      </c>
    </row>
    <row r="51" spans="1:9" ht="15.75" x14ac:dyDescent="0.25">
      <c r="A51" s="26">
        <v>35</v>
      </c>
      <c r="B51" s="28"/>
      <c r="C51" s="35">
        <f>B51*0.0083</f>
        <v>0</v>
      </c>
      <c r="D51" s="35">
        <f>C51*25.4</f>
        <v>0</v>
      </c>
      <c r="E51" s="28"/>
      <c r="F51" s="27">
        <f>E51*5</f>
        <v>0</v>
      </c>
      <c r="G51" s="36">
        <f>F51*4.44822162825</f>
        <v>0</v>
      </c>
      <c r="H51" s="36" t="e">
        <f>G51/D51</f>
        <v>#DIV/0!</v>
      </c>
      <c r="I51" s="37" t="e">
        <f>D51/G51</f>
        <v>#DIV/0!</v>
      </c>
    </row>
  </sheetData>
  <phoneticPr fontId="1" type="noConversion"/>
  <pageMargins left="0.75" right="0.75" top="1" bottom="1" header="0.5" footer="0.5"/>
  <pageSetup scale="6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opLeftCell="A16" workbookViewId="0">
      <selection activeCell="I15" sqref="I15"/>
    </sheetView>
  </sheetViews>
  <sheetFormatPr defaultRowHeight="12.75" x14ac:dyDescent="0.2"/>
  <cols>
    <col min="3" max="3" width="9.42578125" customWidth="1"/>
    <col min="9" max="9" width="14.42578125" bestFit="1" customWidth="1"/>
    <col min="10" max="16" width="10.5703125" customWidth="1"/>
  </cols>
  <sheetData>
    <row r="1" spans="1:14" ht="15.75" x14ac:dyDescent="0.25">
      <c r="A1" s="2" t="s">
        <v>5</v>
      </c>
    </row>
    <row r="3" spans="1:14" x14ac:dyDescent="0.2">
      <c r="A3" s="14" t="s">
        <v>6</v>
      </c>
      <c r="B3" s="14"/>
    </row>
    <row r="4" spans="1:14" x14ac:dyDescent="0.2">
      <c r="A4" s="14"/>
      <c r="B4" s="14" t="s">
        <v>31</v>
      </c>
    </row>
    <row r="5" spans="1:14" x14ac:dyDescent="0.2">
      <c r="A5" s="14"/>
      <c r="B5" s="14" t="s">
        <v>32</v>
      </c>
    </row>
    <row r="6" spans="1:14" x14ac:dyDescent="0.2">
      <c r="A6" s="14"/>
      <c r="B6" s="14" t="s">
        <v>33</v>
      </c>
    </row>
    <row r="7" spans="1:14" x14ac:dyDescent="0.2">
      <c r="A7" s="14"/>
      <c r="B7" s="14" t="s">
        <v>15</v>
      </c>
    </row>
    <row r="8" spans="1:14" x14ac:dyDescent="0.2">
      <c r="A8" s="14"/>
      <c r="B8" s="14" t="s">
        <v>7</v>
      </c>
    </row>
    <row r="9" spans="1:14" x14ac:dyDescent="0.2">
      <c r="A9" s="14"/>
      <c r="B9" s="14" t="s">
        <v>8</v>
      </c>
    </row>
    <row r="10" spans="1:14" x14ac:dyDescent="0.2">
      <c r="A10" s="14"/>
      <c r="B10" s="14" t="s">
        <v>9</v>
      </c>
    </row>
    <row r="11" spans="1:14" x14ac:dyDescent="0.2">
      <c r="A11" s="14" t="s">
        <v>10</v>
      </c>
      <c r="B11" s="14"/>
    </row>
    <row r="12" spans="1:14" x14ac:dyDescent="0.2">
      <c r="A12" s="14"/>
      <c r="B12" s="14" t="s">
        <v>13</v>
      </c>
    </row>
    <row r="13" spans="1:14" x14ac:dyDescent="0.2">
      <c r="A13" s="14"/>
      <c r="B13" s="14" t="s">
        <v>14</v>
      </c>
    </row>
    <row r="14" spans="1:14" x14ac:dyDescent="0.2">
      <c r="I14" s="51" t="s">
        <v>36</v>
      </c>
      <c r="J14" s="51" t="s">
        <v>37</v>
      </c>
      <c r="K14" s="51" t="s">
        <v>38</v>
      </c>
      <c r="L14" s="51" t="s">
        <v>39</v>
      </c>
      <c r="M14" s="51" t="s">
        <v>40</v>
      </c>
      <c r="N14" s="51" t="s">
        <v>41</v>
      </c>
    </row>
    <row r="15" spans="1:14" ht="20.25" customHeight="1" x14ac:dyDescent="0.2">
      <c r="A15" t="s">
        <v>35</v>
      </c>
      <c r="B15" s="49">
        <v>2.88</v>
      </c>
      <c r="C15" t="s">
        <v>17</v>
      </c>
      <c r="I15" s="52" t="s">
        <v>42</v>
      </c>
    </row>
    <row r="16" spans="1:14" x14ac:dyDescent="0.2">
      <c r="A16" s="3" t="s">
        <v>0</v>
      </c>
      <c r="B16" s="6">
        <v>25.45</v>
      </c>
      <c r="C16" s="7" t="s">
        <v>17</v>
      </c>
      <c r="I16">
        <v>1</v>
      </c>
    </row>
    <row r="17" spans="1:9" x14ac:dyDescent="0.2">
      <c r="A17" s="8"/>
      <c r="B17" s="9"/>
      <c r="C17" s="10"/>
      <c r="I17">
        <v>2</v>
      </c>
    </row>
    <row r="18" spans="1:9" x14ac:dyDescent="0.2">
      <c r="A18" s="11" t="s">
        <v>1</v>
      </c>
      <c r="B18" s="12" t="s">
        <v>2</v>
      </c>
      <c r="C18" s="13" t="s">
        <v>12</v>
      </c>
      <c r="I18">
        <v>3</v>
      </c>
    </row>
    <row r="19" spans="1:9" x14ac:dyDescent="0.2">
      <c r="A19" s="42">
        <f>J17</f>
        <v>0</v>
      </c>
      <c r="B19" s="43" t="e">
        <f>1/N17</f>
        <v>#DIV/0!</v>
      </c>
      <c r="C19" s="44">
        <f>A19^3</f>
        <v>0</v>
      </c>
      <c r="I19">
        <v>4</v>
      </c>
    </row>
    <row r="20" spans="1:9" x14ac:dyDescent="0.2">
      <c r="A20" s="42">
        <f>J18</f>
        <v>0</v>
      </c>
      <c r="B20" s="43" t="e">
        <f>1/N18</f>
        <v>#DIV/0!</v>
      </c>
      <c r="C20" s="44">
        <f>A20^3</f>
        <v>0</v>
      </c>
      <c r="I20">
        <v>5</v>
      </c>
    </row>
    <row r="21" spans="1:9" x14ac:dyDescent="0.2">
      <c r="A21" s="42">
        <f>J19</f>
        <v>0</v>
      </c>
      <c r="B21" s="43" t="e">
        <f>1/N19</f>
        <v>#DIV/0!</v>
      </c>
      <c r="C21" s="44">
        <f>A21^3</f>
        <v>0</v>
      </c>
      <c r="I21">
        <v>6</v>
      </c>
    </row>
    <row r="22" spans="1:9" x14ac:dyDescent="0.2">
      <c r="A22" s="42">
        <f>J20</f>
        <v>0</v>
      </c>
      <c r="B22" s="43" t="e">
        <f>1/N20</f>
        <v>#DIV/0!</v>
      </c>
      <c r="C22" s="44">
        <f>A22^3</f>
        <v>0</v>
      </c>
    </row>
    <row r="23" spans="1:9" x14ac:dyDescent="0.2">
      <c r="A23" s="45">
        <f>J21</f>
        <v>0</v>
      </c>
      <c r="B23" s="43" t="e">
        <f>1/N21</f>
        <v>#DIV/0!</v>
      </c>
      <c r="C23" s="46">
        <f>A23^3</f>
        <v>0</v>
      </c>
    </row>
    <row r="24" spans="1:9" ht="13.5" customHeight="1" x14ac:dyDescent="0.2">
      <c r="A24" s="15"/>
      <c r="B24" s="15"/>
      <c r="C24" s="15"/>
    </row>
    <row r="25" spans="1:9" x14ac:dyDescent="0.2">
      <c r="A25" s="15"/>
      <c r="B25" s="15" t="s">
        <v>3</v>
      </c>
      <c r="C25" s="47">
        <v>7.6899999999999994E-8</v>
      </c>
    </row>
    <row r="26" spans="1:9" x14ac:dyDescent="0.2">
      <c r="A26" s="15"/>
      <c r="B26" s="15"/>
      <c r="C26" s="15"/>
    </row>
    <row r="27" spans="1:9" x14ac:dyDescent="0.2">
      <c r="A27" s="3" t="s">
        <v>1</v>
      </c>
      <c r="B27" s="4" t="s">
        <v>4</v>
      </c>
      <c r="C27" s="5" t="s">
        <v>11</v>
      </c>
    </row>
    <row r="28" spans="1:9" ht="20.25" customHeight="1" x14ac:dyDescent="0.25">
      <c r="A28" s="26">
        <v>25</v>
      </c>
      <c r="B28" s="40">
        <f>K22</f>
        <v>0</v>
      </c>
      <c r="C28" s="48">
        <f>1000*(3*B28^2*A28^2*C25)/(2*B16)</f>
        <v>0</v>
      </c>
      <c r="H28" s="1"/>
      <c r="I28" s="1"/>
    </row>
    <row r="29" spans="1:9" x14ac:dyDescent="0.2">
      <c r="A29" s="15"/>
      <c r="B29" s="15"/>
      <c r="C29" s="15"/>
    </row>
    <row r="30" spans="1:9" x14ac:dyDescent="0.2">
      <c r="A30" s="15"/>
      <c r="B30" s="50"/>
      <c r="C30" s="15"/>
    </row>
    <row r="33" spans="1:9" ht="15.75" x14ac:dyDescent="0.25">
      <c r="A33" s="15"/>
      <c r="B33" s="15"/>
      <c r="C33" s="15"/>
      <c r="D33" s="15"/>
      <c r="E33" s="15"/>
      <c r="F33" s="15"/>
      <c r="G33" s="15"/>
      <c r="H33" s="15"/>
      <c r="I33" s="16"/>
    </row>
    <row r="34" spans="1:9" ht="15.75" x14ac:dyDescent="0.25">
      <c r="A34" s="15"/>
      <c r="B34" s="15"/>
      <c r="C34" s="15"/>
      <c r="D34" s="15"/>
      <c r="E34" s="15"/>
      <c r="F34" s="15"/>
      <c r="G34" s="15"/>
      <c r="H34" s="15"/>
      <c r="I34" s="16"/>
    </row>
    <row r="35" spans="1:9" ht="15.75" x14ac:dyDescent="0.25">
      <c r="A35" s="15"/>
      <c r="B35" s="15"/>
      <c r="C35" s="15"/>
      <c r="D35" s="15"/>
      <c r="E35" s="15"/>
      <c r="F35" s="15"/>
      <c r="G35" s="15"/>
      <c r="H35" s="15"/>
      <c r="I35" s="16"/>
    </row>
    <row r="36" spans="1:9" ht="15.75" x14ac:dyDescent="0.25">
      <c r="A36" s="15"/>
      <c r="B36" s="15"/>
      <c r="C36" s="15"/>
      <c r="D36" s="15"/>
      <c r="E36" s="15"/>
      <c r="F36" s="15"/>
      <c r="G36" s="15"/>
      <c r="H36" s="15"/>
      <c r="I36" s="16"/>
    </row>
    <row r="37" spans="1:9" ht="15.75" x14ac:dyDescent="0.25">
      <c r="A37" s="15"/>
      <c r="B37" s="15"/>
      <c r="C37" s="15"/>
      <c r="D37" s="15"/>
      <c r="E37" s="15"/>
      <c r="F37" s="15"/>
      <c r="G37" s="15"/>
      <c r="H37" s="15"/>
      <c r="I37" s="16"/>
    </row>
    <row r="38" spans="1:9" ht="15.75" x14ac:dyDescent="0.25">
      <c r="A38" s="15"/>
      <c r="B38" s="15"/>
      <c r="C38" s="15"/>
      <c r="D38" s="15"/>
      <c r="E38" s="15"/>
      <c r="F38" s="15"/>
      <c r="G38" s="15"/>
      <c r="H38" s="15"/>
      <c r="I38" s="16"/>
    </row>
    <row r="39" spans="1:9" ht="15.75" x14ac:dyDescent="0.25">
      <c r="A39" s="15"/>
      <c r="B39" s="15"/>
      <c r="C39" s="15"/>
      <c r="D39" s="15"/>
      <c r="E39" s="15"/>
      <c r="F39" s="15"/>
      <c r="G39" s="15"/>
      <c r="H39" s="15"/>
      <c r="I39" s="16"/>
    </row>
    <row r="40" spans="1:9" ht="15.75" x14ac:dyDescent="0.25">
      <c r="A40" s="41" t="s">
        <v>34</v>
      </c>
      <c r="B40" s="15"/>
      <c r="C40" s="15"/>
      <c r="D40" s="15"/>
      <c r="E40" s="15"/>
      <c r="F40" s="15"/>
      <c r="G40" s="15"/>
      <c r="H40" s="15"/>
      <c r="I40" s="16"/>
    </row>
    <row r="41" spans="1:9" ht="15.75" x14ac:dyDescent="0.25">
      <c r="A41" s="38" t="s">
        <v>29</v>
      </c>
      <c r="B41" s="39" t="s">
        <v>30</v>
      </c>
      <c r="C41" s="15"/>
      <c r="D41" s="15"/>
      <c r="E41" s="15"/>
      <c r="F41" s="15"/>
      <c r="G41" s="15"/>
      <c r="H41" s="15"/>
      <c r="I41" s="16"/>
    </row>
    <row r="42" spans="1:9" ht="15.75" x14ac:dyDescent="0.25">
      <c r="A42" s="17"/>
      <c r="B42" s="18"/>
      <c r="C42" s="18"/>
      <c r="D42" s="18"/>
      <c r="E42" s="18"/>
      <c r="F42" s="18"/>
      <c r="G42" s="18"/>
      <c r="H42" s="18"/>
      <c r="I42" s="19" t="s">
        <v>23</v>
      </c>
    </row>
    <row r="43" spans="1:9" ht="15.75" x14ac:dyDescent="0.25">
      <c r="A43" s="20" t="s">
        <v>16</v>
      </c>
      <c r="B43" s="29" t="s">
        <v>24</v>
      </c>
      <c r="C43" s="29" t="s">
        <v>24</v>
      </c>
      <c r="D43" s="29" t="s">
        <v>24</v>
      </c>
      <c r="E43" s="29" t="s">
        <v>25</v>
      </c>
      <c r="F43" s="29" t="s">
        <v>25</v>
      </c>
      <c r="G43" s="29" t="s">
        <v>25</v>
      </c>
      <c r="H43" s="29" t="s">
        <v>26</v>
      </c>
      <c r="I43" s="30" t="s">
        <v>27</v>
      </c>
    </row>
    <row r="44" spans="1:9" ht="15" x14ac:dyDescent="0.2">
      <c r="A44" s="31" t="s">
        <v>17</v>
      </c>
      <c r="B44" s="23" t="s">
        <v>28</v>
      </c>
      <c r="C44" s="23" t="s">
        <v>18</v>
      </c>
      <c r="D44" s="23" t="s">
        <v>17</v>
      </c>
      <c r="E44" s="23" t="s">
        <v>28</v>
      </c>
      <c r="F44" s="23" t="s">
        <v>19</v>
      </c>
      <c r="G44" s="23" t="s">
        <v>20</v>
      </c>
      <c r="H44" s="23" t="s">
        <v>21</v>
      </c>
      <c r="I44" s="24" t="s">
        <v>22</v>
      </c>
    </row>
    <row r="45" spans="1:9" ht="15" x14ac:dyDescent="0.2">
      <c r="A45" s="31"/>
      <c r="B45" s="23"/>
      <c r="C45" s="23"/>
      <c r="D45" s="23"/>
      <c r="E45" s="23"/>
      <c r="F45" s="23"/>
      <c r="G45" s="23"/>
      <c r="H45" s="23"/>
      <c r="I45" s="24"/>
    </row>
    <row r="46" spans="1:9" ht="15.75" x14ac:dyDescent="0.25">
      <c r="A46" s="20"/>
      <c r="B46" s="21"/>
      <c r="C46" s="21"/>
      <c r="D46" s="21"/>
      <c r="E46" s="21"/>
      <c r="F46" s="21"/>
      <c r="G46" s="21"/>
      <c r="H46" s="21"/>
      <c r="I46" s="25"/>
    </row>
    <row r="47" spans="1:9" ht="15.75" x14ac:dyDescent="0.25">
      <c r="A47" s="20">
        <v>15</v>
      </c>
      <c r="B47" s="32"/>
      <c r="C47" s="33">
        <f>B47*0.0083</f>
        <v>0</v>
      </c>
      <c r="D47" s="33">
        <f>C47*25.4</f>
        <v>0</v>
      </c>
      <c r="E47" s="32"/>
      <c r="F47" s="21">
        <f>E47*5</f>
        <v>0</v>
      </c>
      <c r="G47" s="22">
        <f>F47*4.44822162825</f>
        <v>0</v>
      </c>
      <c r="H47" s="22" t="e">
        <f>G47/D47</f>
        <v>#DIV/0!</v>
      </c>
      <c r="I47" s="34" t="e">
        <f>D47/G47</f>
        <v>#DIV/0!</v>
      </c>
    </row>
    <row r="48" spans="1:9" ht="15.75" x14ac:dyDescent="0.25">
      <c r="A48" s="20">
        <v>20</v>
      </c>
      <c r="B48" s="32"/>
      <c r="C48" s="33">
        <f>B48*0.0083</f>
        <v>0</v>
      </c>
      <c r="D48" s="33">
        <f>C48*25.4</f>
        <v>0</v>
      </c>
      <c r="E48" s="32"/>
      <c r="F48" s="21">
        <f>E48*5</f>
        <v>0</v>
      </c>
      <c r="G48" s="22">
        <f>F48*4.44822162825</f>
        <v>0</v>
      </c>
      <c r="H48" s="22" t="e">
        <f>G48/D48</f>
        <v>#DIV/0!</v>
      </c>
      <c r="I48" s="34" t="e">
        <f>D48/G48</f>
        <v>#DIV/0!</v>
      </c>
    </row>
    <row r="49" spans="1:9" ht="15.75" x14ac:dyDescent="0.25">
      <c r="A49" s="20">
        <v>25</v>
      </c>
      <c r="B49" s="32"/>
      <c r="C49" s="33">
        <f>B49*0.0083</f>
        <v>0</v>
      </c>
      <c r="D49" s="33">
        <f>C49*25.4</f>
        <v>0</v>
      </c>
      <c r="E49" s="32"/>
      <c r="F49" s="21">
        <f>E49*5</f>
        <v>0</v>
      </c>
      <c r="G49" s="22">
        <f>F49*4.44822162825</f>
        <v>0</v>
      </c>
      <c r="H49" s="22" t="e">
        <f>G49/D49</f>
        <v>#DIV/0!</v>
      </c>
      <c r="I49" s="34" t="e">
        <f>D49/G49</f>
        <v>#DIV/0!</v>
      </c>
    </row>
    <row r="50" spans="1:9" ht="15.75" x14ac:dyDescent="0.25">
      <c r="A50" s="20">
        <v>30</v>
      </c>
      <c r="B50" s="32"/>
      <c r="C50" s="33">
        <f>B50*0.0083</f>
        <v>0</v>
      </c>
      <c r="D50" s="33">
        <f>C50*25.4</f>
        <v>0</v>
      </c>
      <c r="E50" s="32"/>
      <c r="F50" s="21">
        <f>E50*5</f>
        <v>0</v>
      </c>
      <c r="G50" s="22">
        <f>F50*4.44822162825</f>
        <v>0</v>
      </c>
      <c r="H50" s="22" t="e">
        <f>G50/D50</f>
        <v>#DIV/0!</v>
      </c>
      <c r="I50" s="34" t="e">
        <f>D50/G50</f>
        <v>#DIV/0!</v>
      </c>
    </row>
    <row r="51" spans="1:9" ht="15.75" x14ac:dyDescent="0.25">
      <c r="A51" s="26">
        <v>35</v>
      </c>
      <c r="B51" s="28"/>
      <c r="C51" s="35">
        <f>B51*0.0083</f>
        <v>0</v>
      </c>
      <c r="D51" s="35">
        <f>C51*25.4</f>
        <v>0</v>
      </c>
      <c r="E51" s="28"/>
      <c r="F51" s="27">
        <f>E51*5</f>
        <v>0</v>
      </c>
      <c r="G51" s="36">
        <f>F51*4.44822162825</f>
        <v>0</v>
      </c>
      <c r="H51" s="36" t="e">
        <f>G51/D51</f>
        <v>#DIV/0!</v>
      </c>
      <c r="I51" s="37" t="e">
        <f>D51/G51</f>
        <v>#DIV/0!</v>
      </c>
    </row>
  </sheetData>
  <phoneticPr fontId="1" type="noConversion"/>
  <pageMargins left="0.75" right="0.75" top="1" bottom="1" header="0.5" footer="0.5"/>
  <pageSetup scale="6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Calulations-Graphs</vt:lpstr>
      <vt:lpstr>Summary</vt:lpstr>
      <vt:lpstr>summary ---</vt:lpstr>
      <vt:lpstr>1-- -1</vt:lpstr>
      <vt:lpstr>1-- -2</vt:lpstr>
      <vt:lpstr>1-- -3</vt:lpstr>
      <vt:lpstr>1-- -4</vt:lpstr>
      <vt:lpstr>1-- -5</vt:lpstr>
      <vt:lpstr>1-- -6</vt:lpstr>
    </vt:vector>
  </TitlesOfParts>
  <Company>3M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P. Goetz</dc:creator>
  <cp:lastModifiedBy>Jimmy</cp:lastModifiedBy>
  <cp:lastPrinted>2013-05-24T19:19:44Z</cp:lastPrinted>
  <dcterms:created xsi:type="dcterms:W3CDTF">2008-03-28T21:31:48Z</dcterms:created>
  <dcterms:modified xsi:type="dcterms:W3CDTF">2013-06-06T06:30:28Z</dcterms:modified>
</cp:coreProperties>
</file>