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24030" windowHeight="9735"/>
  </bookViews>
  <sheets>
    <sheet name="Carbon Footprint Analysis" sheetId="1" r:id="rId1"/>
    <sheet name="Materials" sheetId="2" r:id="rId2"/>
    <sheet name="Sheet3" sheetId="3" r:id="rId3"/>
  </sheets>
  <calcPr calcId="125725"/>
</workbook>
</file>

<file path=xl/calcChain.xml><?xml version="1.0" encoding="utf-8"?>
<calcChain xmlns="http://schemas.openxmlformats.org/spreadsheetml/2006/main">
  <c r="F40" i="1"/>
  <c r="C39"/>
  <c r="B19"/>
  <c r="D19" s="1"/>
  <c r="B20"/>
  <c r="D20" s="1"/>
  <c r="B21"/>
  <c r="D21" s="1"/>
  <c r="B22"/>
  <c r="D22" s="1"/>
  <c r="B23"/>
  <c r="D23" s="1"/>
  <c r="B24"/>
  <c r="D24" s="1"/>
  <c r="A39"/>
  <c r="A40"/>
  <c r="B10"/>
  <c r="D10" s="1"/>
  <c r="B11"/>
  <c r="D11" s="1"/>
  <c r="B12"/>
  <c r="D12" s="1"/>
  <c r="B13"/>
  <c r="D13" s="1"/>
  <c r="B14"/>
  <c r="D14" s="1"/>
  <c r="B15"/>
  <c r="D15" s="1"/>
  <c r="B16"/>
  <c r="D16" s="1"/>
  <c r="B17"/>
  <c r="D17" s="1"/>
  <c r="B18"/>
  <c r="D18" s="1"/>
  <c r="B9"/>
  <c r="D9" s="1"/>
  <c r="B26" l="1"/>
  <c r="A38" s="1"/>
  <c r="E40" s="1"/>
</calcChain>
</file>

<file path=xl/sharedStrings.xml><?xml version="1.0" encoding="utf-8"?>
<sst xmlns="http://schemas.openxmlformats.org/spreadsheetml/2006/main" count="60" uniqueCount="56">
  <si>
    <t>Materials</t>
  </si>
  <si>
    <t>CO2 kg/kg</t>
  </si>
  <si>
    <t>Soda-lime Glass</t>
  </si>
  <si>
    <t>Cement</t>
  </si>
  <si>
    <t>Concrete</t>
  </si>
  <si>
    <t>Plaster of Paris</t>
  </si>
  <si>
    <t>Brick</t>
  </si>
  <si>
    <t>Slate</t>
  </si>
  <si>
    <t>Silicon</t>
  </si>
  <si>
    <t>Cork</t>
  </si>
  <si>
    <t>Leather</t>
  </si>
  <si>
    <t>Paper and Cardboard</t>
  </si>
  <si>
    <t>Plywood</t>
  </si>
  <si>
    <t>Pine</t>
  </si>
  <si>
    <t>Oak</t>
  </si>
  <si>
    <t>Cast Iron*</t>
  </si>
  <si>
    <t>Rigid Polymer Foam* (ex. Foam cups)</t>
  </si>
  <si>
    <t>Flexible Polymer Foam* (ex. Seat cushions, floatation devices, etc.)</t>
  </si>
  <si>
    <t>* = Material processing footprint non-negligible and included (assuming conventional machining).</t>
  </si>
  <si>
    <t>Butyl Rubber* (ex. Inner tubes)</t>
  </si>
  <si>
    <t>Copper*</t>
  </si>
  <si>
    <t>Brass*</t>
  </si>
  <si>
    <t>Aluminum* (ex. Aluminum foil, soda cans)</t>
  </si>
  <si>
    <t>Stainless Steel*</t>
  </si>
  <si>
    <t>Natural Rubber* (ex. Tires, tubing, etc.)</t>
  </si>
  <si>
    <t>Neoprene*</t>
  </si>
  <si>
    <t>Polyurethane*</t>
  </si>
  <si>
    <t>Styrene Butadiene Copolymer Rubber (SBR)* (ex. Tires)</t>
  </si>
  <si>
    <t>Polyester*</t>
  </si>
  <si>
    <t>ABS*</t>
  </si>
  <si>
    <t>PET* (ex. Plastic bottles)</t>
  </si>
  <si>
    <t>PVC*</t>
  </si>
  <si>
    <t>Polystyrene*</t>
  </si>
  <si>
    <t>Author:</t>
  </si>
  <si>
    <t>Kyle Reynolds</t>
  </si>
  <si>
    <t>Last Revision:</t>
  </si>
  <si>
    <t>Static CO2 Emissions:</t>
  </si>
  <si>
    <t>Material</t>
  </si>
  <si>
    <t>CO2 (kg CO2/kg material)</t>
  </si>
  <si>
    <t>kg material</t>
  </si>
  <si>
    <t>kg CO2</t>
  </si>
  <si>
    <t>Total</t>
  </si>
  <si>
    <t>Ongoing CO2 Cmissions:</t>
  </si>
  <si>
    <t>kg(CO2)/year</t>
  </si>
  <si>
    <t>Abated CO2 Emissions:</t>
  </si>
  <si>
    <t>Total Carbon Footprint:</t>
  </si>
  <si>
    <t>kg(CO2)</t>
  </si>
  <si>
    <t>Steel* (ex. Ranges from paperclips to high quality tools)</t>
  </si>
  <si>
    <t>NOTE:</t>
  </si>
  <si>
    <t>Source: CES Edu Pack 2010 Software</t>
  </si>
  <si>
    <t>Epoxies*</t>
  </si>
  <si>
    <t>PHA/PHB* (ex. Shampoo bottles, etc.)</t>
  </si>
  <si>
    <t>Polymethyl methacrylate* (ex. Acrylic, Plexiglas, etc.)</t>
  </si>
  <si>
    <t>Ceramic</t>
  </si>
  <si>
    <t>Processed GFRP* (Fiberglass)</t>
  </si>
  <si>
    <t>GFRP (Fiberglass)</t>
  </si>
</sst>
</file>

<file path=xl/styles.xml><?xml version="1.0" encoding="utf-8"?>
<styleSheet xmlns="http://schemas.openxmlformats.org/spreadsheetml/2006/main">
  <fonts count="4">
    <font>
      <sz val="11"/>
      <color theme="1"/>
      <name val="Calibri"/>
      <family val="2"/>
      <scheme val="minor"/>
    </font>
    <font>
      <sz val="11"/>
      <color rgb="FF3F3F76"/>
      <name val="Calibri"/>
      <family val="2"/>
      <scheme val="minor"/>
    </font>
    <font>
      <b/>
      <sz val="11"/>
      <color theme="1"/>
      <name val="Calibri"/>
      <family val="2"/>
      <scheme val="minor"/>
    </font>
    <font>
      <b/>
      <sz val="11"/>
      <color rgb="FFFF0000"/>
      <name val="Calibri"/>
      <family val="2"/>
      <scheme val="minor"/>
    </font>
  </fonts>
  <fills count="3">
    <fill>
      <patternFill patternType="none"/>
    </fill>
    <fill>
      <patternFill patternType="gray125"/>
    </fill>
    <fill>
      <patternFill patternType="solid">
        <fgColor rgb="FFFFCC99"/>
      </patternFill>
    </fill>
  </fills>
  <borders count="2">
    <border>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1" fillId="2" borderId="1" applyNumberFormat="0" applyAlignment="0" applyProtection="0"/>
  </cellStyleXfs>
  <cellXfs count="6">
    <xf numFmtId="0" fontId="0" fillId="0" borderId="0" xfId="0"/>
    <xf numFmtId="0" fontId="2" fillId="0" borderId="0" xfId="0" applyFont="1"/>
    <xf numFmtId="0" fontId="3" fillId="0" borderId="0" xfId="0" applyFont="1"/>
    <xf numFmtId="0" fontId="3" fillId="0" borderId="0" xfId="0" applyFont="1" applyAlignment="1">
      <alignment horizontal="center"/>
    </xf>
    <xf numFmtId="14" fontId="0" fillId="0" borderId="0" xfId="0" applyNumberFormat="1" applyAlignment="1">
      <alignment horizontal="left"/>
    </xf>
    <xf numFmtId="0" fontId="1" fillId="2" borderId="1" xfId="1"/>
  </cellXfs>
  <cellStyles count="2">
    <cellStyle name="Input" xfId="1" builtinId="20"/>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4</xdr:col>
      <xdr:colOff>9524</xdr:colOff>
      <xdr:row>1</xdr:row>
      <xdr:rowOff>28573</xdr:rowOff>
    </xdr:from>
    <xdr:ext cx="1209675" cy="609601"/>
    <xdr:sp macro="" textlink="">
      <xdr:nvSpPr>
        <xdr:cNvPr id="2" name="TextBox 1"/>
        <xdr:cNvSpPr txBox="1"/>
      </xdr:nvSpPr>
      <xdr:spPr>
        <a:xfrm>
          <a:off x="4695824" y="219073"/>
          <a:ext cx="1209675" cy="609601"/>
        </a:xfrm>
        <a:prstGeom prst="rect">
          <a:avLst/>
        </a:prstGeom>
        <a:solidFill>
          <a:sysClr val="window" lastClr="FFFFFF"/>
        </a:solidFill>
        <a:ln>
          <a:no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1100"/>
            <a:t>Please only enter data into orange</a:t>
          </a:r>
          <a:r>
            <a:rPr lang="en-US" sz="1100" baseline="0"/>
            <a:t> cells.</a:t>
          </a:r>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209550</xdr:colOff>
      <xdr:row>3</xdr:row>
      <xdr:rowOff>57149</xdr:rowOff>
    </xdr:from>
    <xdr:ext cx="5210175" cy="2352676"/>
    <xdr:sp macro="" textlink="">
      <xdr:nvSpPr>
        <xdr:cNvPr id="2" name="TextBox 1"/>
        <xdr:cNvSpPr txBox="1"/>
      </xdr:nvSpPr>
      <xdr:spPr>
        <a:xfrm>
          <a:off x="5648325" y="628649"/>
          <a:ext cx="5210175" cy="2352676"/>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1100"/>
            <a:t>To add a material</a:t>
          </a:r>
          <a:r>
            <a:rPr lang="en-US" sz="1100" baseline="0"/>
            <a:t> to the list that is not already on it, simply add it to the bottom (or you may move the list appropriately and place it in alphabetically if you'd prefer). Then go back to the previous sheet and make sure to modify the cells A9 through A24 by selecting them (all at once or just selecting one and then copying it down to the others) and going to your Data menu -&gt; Data Validation, then simply make sure the formula covers ALL the cells in column A. For example, if the list is currently down to row 33 and you add one material, you would have to change the part of the formula that says "A33" to "A34". Additionally, and this is critical, you must then select the cells B9 to B24 (or even lower if additional materials slots have been added) in the Carbon Footprint Analysis sheet and change their formula to cover the whole table. To do this, you simply change the $B$33 (or whatever number it is) to $B$34 (ie. one number greater than it was) if you were adding one material, $B$35 (ie. two numbers greater than it was) for two, and so on.</a:t>
          </a: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dimension ref="A1:F40"/>
  <sheetViews>
    <sheetView tabSelected="1" workbookViewId="0">
      <selection activeCell="H12" sqref="H12"/>
    </sheetView>
  </sheetViews>
  <sheetFormatPr defaultRowHeight="15"/>
  <cols>
    <col min="1" max="1" width="38.7109375" customWidth="1"/>
    <col min="2" max="2" width="24.42578125" customWidth="1"/>
    <col min="3" max="3" width="13.42578125" customWidth="1"/>
    <col min="4" max="4" width="9.5703125" customWidth="1"/>
  </cols>
  <sheetData>
    <row r="1" spans="1:5">
      <c r="A1" t="s">
        <v>33</v>
      </c>
      <c r="B1" t="s">
        <v>34</v>
      </c>
      <c r="E1" t="s">
        <v>48</v>
      </c>
    </row>
    <row r="2" spans="1:5">
      <c r="A2" t="s">
        <v>35</v>
      </c>
      <c r="B2" s="4">
        <v>40694</v>
      </c>
    </row>
    <row r="5" spans="1:5">
      <c r="A5" s="1" t="s">
        <v>36</v>
      </c>
    </row>
    <row r="7" spans="1:5">
      <c r="A7" s="1" t="s">
        <v>37</v>
      </c>
      <c r="B7" s="1" t="s">
        <v>38</v>
      </c>
      <c r="C7" s="1" t="s">
        <v>39</v>
      </c>
      <c r="D7" s="1" t="s">
        <v>40</v>
      </c>
    </row>
    <row r="9" spans="1:5">
      <c r="A9" s="5"/>
      <c r="B9" t="e">
        <f>VLOOKUP(A9,Materials!$A$2:$B$38,2,FALSE)</f>
        <v>#N/A</v>
      </c>
      <c r="C9" s="5"/>
      <c r="D9">
        <f>IF(ISNA(B9),0,C9*B9)</f>
        <v>0</v>
      </c>
    </row>
    <row r="10" spans="1:5">
      <c r="A10" s="5"/>
      <c r="B10" t="e">
        <f>VLOOKUP(A10,Materials!$A$2:$B$38,2,FALSE)</f>
        <v>#N/A</v>
      </c>
      <c r="C10" s="5"/>
      <c r="D10">
        <f t="shared" ref="D10:D24" si="0">IF(ISNA(B10),0,C10*B10)</f>
        <v>0</v>
      </c>
    </row>
    <row r="11" spans="1:5">
      <c r="A11" s="5"/>
      <c r="B11" t="e">
        <f>VLOOKUP(A11,Materials!$A$2:$B$38,2,FALSE)</f>
        <v>#N/A</v>
      </c>
      <c r="C11" s="5"/>
      <c r="D11">
        <f t="shared" si="0"/>
        <v>0</v>
      </c>
    </row>
    <row r="12" spans="1:5">
      <c r="A12" s="5"/>
      <c r="B12" t="e">
        <f>VLOOKUP(A12,Materials!$A$2:$B$38,2,FALSE)</f>
        <v>#N/A</v>
      </c>
      <c r="C12" s="5"/>
      <c r="D12">
        <f t="shared" si="0"/>
        <v>0</v>
      </c>
    </row>
    <row r="13" spans="1:5">
      <c r="A13" s="5"/>
      <c r="B13" t="e">
        <f>VLOOKUP(A13,Materials!$A$2:$B$38,2,FALSE)</f>
        <v>#N/A</v>
      </c>
      <c r="C13" s="5"/>
      <c r="D13">
        <f t="shared" si="0"/>
        <v>0</v>
      </c>
    </row>
    <row r="14" spans="1:5">
      <c r="A14" s="5"/>
      <c r="B14" t="e">
        <f>VLOOKUP(A14,Materials!$A$2:$B$38,2,FALSE)</f>
        <v>#N/A</v>
      </c>
      <c r="C14" s="5"/>
      <c r="D14">
        <f t="shared" si="0"/>
        <v>0</v>
      </c>
    </row>
    <row r="15" spans="1:5">
      <c r="A15" s="5"/>
      <c r="B15" t="e">
        <f>VLOOKUP(A15,Materials!$A$2:$B$38,2,FALSE)</f>
        <v>#N/A</v>
      </c>
      <c r="C15" s="5"/>
      <c r="D15">
        <f t="shared" si="0"/>
        <v>0</v>
      </c>
    </row>
    <row r="16" spans="1:5">
      <c r="A16" s="5"/>
      <c r="B16" t="e">
        <f>VLOOKUP(A16,Materials!$A$2:$B$38,2,FALSE)</f>
        <v>#N/A</v>
      </c>
      <c r="C16" s="5"/>
      <c r="D16">
        <f t="shared" si="0"/>
        <v>0</v>
      </c>
    </row>
    <row r="17" spans="1:4">
      <c r="A17" s="5"/>
      <c r="B17" t="e">
        <f>VLOOKUP(A17,Materials!$A$2:$B$38,2,FALSE)</f>
        <v>#N/A</v>
      </c>
      <c r="C17" s="5"/>
      <c r="D17">
        <f t="shared" si="0"/>
        <v>0</v>
      </c>
    </row>
    <row r="18" spans="1:4">
      <c r="A18" s="5"/>
      <c r="B18" t="e">
        <f>VLOOKUP(A18,Materials!$A$2:$B$38,2,FALSE)</f>
        <v>#N/A</v>
      </c>
      <c r="C18" s="5"/>
      <c r="D18">
        <f t="shared" si="0"/>
        <v>0</v>
      </c>
    </row>
    <row r="19" spans="1:4">
      <c r="A19" s="5"/>
      <c r="B19" t="e">
        <f>VLOOKUP(A19,Materials!$A$2:$B$38,2,FALSE)</f>
        <v>#N/A</v>
      </c>
      <c r="C19" s="5"/>
      <c r="D19">
        <f t="shared" si="0"/>
        <v>0</v>
      </c>
    </row>
    <row r="20" spans="1:4">
      <c r="A20" s="5"/>
      <c r="B20" t="e">
        <f>VLOOKUP(A20,Materials!$A$2:$B$38,2,FALSE)</f>
        <v>#N/A</v>
      </c>
      <c r="C20" s="5"/>
      <c r="D20">
        <f t="shared" si="0"/>
        <v>0</v>
      </c>
    </row>
    <row r="21" spans="1:4">
      <c r="A21" s="5"/>
      <c r="B21" t="e">
        <f>VLOOKUP(A21,Materials!$A$2:$B$38,2,FALSE)</f>
        <v>#N/A</v>
      </c>
      <c r="C21" s="5"/>
      <c r="D21">
        <f t="shared" si="0"/>
        <v>0</v>
      </c>
    </row>
    <row r="22" spans="1:4">
      <c r="A22" s="5"/>
      <c r="B22" t="e">
        <f>VLOOKUP(A22,Materials!$A$2:$B$38,2,FALSE)</f>
        <v>#N/A</v>
      </c>
      <c r="C22" s="5"/>
      <c r="D22">
        <f t="shared" si="0"/>
        <v>0</v>
      </c>
    </row>
    <row r="23" spans="1:4">
      <c r="A23" s="5"/>
      <c r="B23" t="e">
        <f>VLOOKUP(A23,Materials!$A$2:$B$38,2,FALSE)</f>
        <v>#N/A</v>
      </c>
      <c r="C23" s="5"/>
      <c r="D23">
        <f t="shared" si="0"/>
        <v>0</v>
      </c>
    </row>
    <row r="24" spans="1:4">
      <c r="A24" s="5"/>
      <c r="B24" t="e">
        <f>VLOOKUP(A24,Materials!$A$2:$B$38,2,FALSE)</f>
        <v>#N/A</v>
      </c>
      <c r="C24" s="5"/>
      <c r="D24">
        <f t="shared" si="0"/>
        <v>0</v>
      </c>
    </row>
    <row r="26" spans="1:4">
      <c r="A26" s="1" t="s">
        <v>41</v>
      </c>
      <c r="B26">
        <f>SUM(D9:D24)</f>
        <v>0</v>
      </c>
      <c r="C26" t="s">
        <v>40</v>
      </c>
    </row>
    <row r="28" spans="1:4">
      <c r="A28" s="1" t="s">
        <v>42</v>
      </c>
    </row>
    <row r="30" spans="1:4">
      <c r="B30" s="5">
        <v>0</v>
      </c>
      <c r="C30" t="s">
        <v>43</v>
      </c>
    </row>
    <row r="32" spans="1:4">
      <c r="A32" s="1" t="s">
        <v>44</v>
      </c>
    </row>
    <row r="34" spans="1:6">
      <c r="B34" s="5"/>
      <c r="C34" t="s">
        <v>43</v>
      </c>
    </row>
    <row r="36" spans="1:6">
      <c r="A36" s="1" t="s">
        <v>45</v>
      </c>
    </row>
    <row r="38" spans="1:6">
      <c r="A38" s="2">
        <f>B26</f>
        <v>0</v>
      </c>
      <c r="B38" s="2" t="s">
        <v>46</v>
      </c>
    </row>
    <row r="39" spans="1:6">
      <c r="A39" s="3" t="str">
        <f>IF((B30-B34)&lt;0, "Minus", "Plus")</f>
        <v>Plus</v>
      </c>
      <c r="B39" s="2"/>
      <c r="C39" s="2" t="str">
        <f>IF((B30-B34)&lt;0,"This device will compensate for its initial footprint in…","")</f>
        <v/>
      </c>
    </row>
    <row r="40" spans="1:6">
      <c r="A40" s="2">
        <f>ABS(B30-B34)</f>
        <v>0</v>
      </c>
      <c r="B40" s="2" t="s">
        <v>43</v>
      </c>
      <c r="E40" s="2" t="str">
        <f>IF((B30-B34)&lt;0,A38/A40,"")</f>
        <v/>
      </c>
      <c r="F40" s="2" t="str">
        <f>IF((B30-B34)&lt;0,"years","")</f>
        <v/>
      </c>
    </row>
  </sheetData>
  <dataValidations count="4">
    <dataValidation allowBlank="1" showInputMessage="1" showErrorMessage="1" prompt="Input any ongoing emissions such as electricity use or wood burning." sqref="B30"/>
    <dataValidation allowBlank="1" showInputMessage="1" showErrorMessage="1" prompt="Input the abated CO2 emissions, if any." sqref="B34"/>
    <dataValidation type="list" allowBlank="1" showInputMessage="1" showErrorMessage="1" error="Please select a material from the dropdown list. If you'd like to add a new material, please do so following the instructions on the Materials sheet." prompt="Choose a material or press backspace to cancel." sqref="A9:A24">
      <formula1>Materials!A2:A38</formula1>
    </dataValidation>
    <dataValidation allowBlank="1" showInputMessage="1" showErrorMessage="1" prompt="Input the mass of this material in kg." sqref="C9:C24"/>
  </dataValidation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dimension ref="A1:E38"/>
  <sheetViews>
    <sheetView topLeftCell="A8" workbookViewId="0">
      <selection activeCell="A16" sqref="A16"/>
    </sheetView>
  </sheetViews>
  <sheetFormatPr defaultRowHeight="15"/>
  <cols>
    <col min="1" max="1" width="63.28515625" customWidth="1"/>
    <col min="4" max="4" width="86.7109375" customWidth="1"/>
  </cols>
  <sheetData>
    <row r="1" spans="1:5">
      <c r="A1" s="1" t="s">
        <v>0</v>
      </c>
      <c r="B1" s="1" t="s">
        <v>1</v>
      </c>
      <c r="D1" t="s">
        <v>18</v>
      </c>
      <c r="E1" s="1"/>
    </row>
    <row r="2" spans="1:5">
      <c r="A2" t="s">
        <v>29</v>
      </c>
      <c r="B2">
        <v>6.2</v>
      </c>
    </row>
    <row r="3" spans="1:5">
      <c r="A3" t="s">
        <v>22</v>
      </c>
      <c r="B3">
        <v>16</v>
      </c>
      <c r="D3" t="s">
        <v>48</v>
      </c>
    </row>
    <row r="4" spans="1:5">
      <c r="A4" t="s">
        <v>21</v>
      </c>
      <c r="B4">
        <v>10</v>
      </c>
    </row>
    <row r="5" spans="1:5">
      <c r="A5" t="s">
        <v>6</v>
      </c>
      <c r="B5">
        <v>0.215</v>
      </c>
    </row>
    <row r="6" spans="1:5">
      <c r="A6" t="s">
        <v>19</v>
      </c>
      <c r="B6">
        <v>5.2</v>
      </c>
    </row>
    <row r="7" spans="1:5">
      <c r="A7" t="s">
        <v>15</v>
      </c>
      <c r="B7">
        <v>6</v>
      </c>
    </row>
    <row r="8" spans="1:5">
      <c r="A8" t="s">
        <v>3</v>
      </c>
      <c r="B8">
        <v>1.125</v>
      </c>
    </row>
    <row r="9" spans="1:5">
      <c r="A9" t="s">
        <v>53</v>
      </c>
      <c r="B9">
        <v>1.65</v>
      </c>
    </row>
    <row r="10" spans="1:5">
      <c r="A10" t="s">
        <v>4</v>
      </c>
      <c r="B10">
        <v>0.14000000000000001</v>
      </c>
    </row>
    <row r="11" spans="1:5">
      <c r="A11" t="s">
        <v>20</v>
      </c>
      <c r="B11">
        <v>9.4</v>
      </c>
    </row>
    <row r="12" spans="1:5">
      <c r="A12" t="s">
        <v>9</v>
      </c>
      <c r="B12">
        <v>0.2</v>
      </c>
    </row>
    <row r="13" spans="1:5">
      <c r="A13" t="s">
        <v>50</v>
      </c>
      <c r="B13">
        <v>6.3</v>
      </c>
    </row>
    <row r="14" spans="1:5">
      <c r="A14" t="s">
        <v>17</v>
      </c>
      <c r="B14">
        <v>5.7</v>
      </c>
    </row>
    <row r="15" spans="1:5">
      <c r="A15" t="s">
        <v>55</v>
      </c>
      <c r="B15">
        <v>7.9</v>
      </c>
    </row>
    <row r="16" spans="1:5">
      <c r="A16" t="s">
        <v>54</v>
      </c>
      <c r="B16">
        <v>12.3</v>
      </c>
    </row>
    <row r="17" spans="1:4">
      <c r="A17" t="s">
        <v>10</v>
      </c>
      <c r="B17">
        <v>4.2949999999999999</v>
      </c>
    </row>
    <row r="18" spans="1:4">
      <c r="A18" t="s">
        <v>24</v>
      </c>
      <c r="B18">
        <v>2.9</v>
      </c>
      <c r="D18" t="s">
        <v>49</v>
      </c>
    </row>
    <row r="19" spans="1:4">
      <c r="A19" t="s">
        <v>25</v>
      </c>
      <c r="B19">
        <v>5.0999999999999996</v>
      </c>
    </row>
    <row r="20" spans="1:4">
      <c r="A20" t="s">
        <v>14</v>
      </c>
      <c r="B20">
        <v>0.46500000000000002</v>
      </c>
    </row>
    <row r="21" spans="1:4">
      <c r="A21" t="s">
        <v>11</v>
      </c>
      <c r="B21">
        <v>1.39</v>
      </c>
    </row>
    <row r="22" spans="1:4">
      <c r="A22" t="s">
        <v>30</v>
      </c>
      <c r="B22">
        <v>4.9000000000000004</v>
      </c>
    </row>
    <row r="23" spans="1:4">
      <c r="A23" t="s">
        <v>51</v>
      </c>
      <c r="B23">
        <v>4.5</v>
      </c>
    </row>
    <row r="24" spans="1:4">
      <c r="A24" t="s">
        <v>13</v>
      </c>
      <c r="B24">
        <v>0.43</v>
      </c>
    </row>
    <row r="25" spans="1:4">
      <c r="A25" t="s">
        <v>5</v>
      </c>
      <c r="B25">
        <v>0.20499999999999999</v>
      </c>
    </row>
    <row r="26" spans="1:4">
      <c r="A26" t="s">
        <v>12</v>
      </c>
      <c r="B26">
        <v>0.75</v>
      </c>
    </row>
    <row r="27" spans="1:4">
      <c r="A27" t="s">
        <v>28</v>
      </c>
      <c r="B27">
        <v>5</v>
      </c>
    </row>
    <row r="28" spans="1:4">
      <c r="A28" t="s">
        <v>52</v>
      </c>
      <c r="B28">
        <v>6.3</v>
      </c>
    </row>
    <row r="29" spans="1:4">
      <c r="A29" t="s">
        <v>32</v>
      </c>
      <c r="B29">
        <v>5.4</v>
      </c>
    </row>
    <row r="30" spans="1:4">
      <c r="A30" t="s">
        <v>26</v>
      </c>
      <c r="B30">
        <v>6</v>
      </c>
    </row>
    <row r="31" spans="1:4">
      <c r="A31" t="s">
        <v>31</v>
      </c>
      <c r="B31">
        <v>4.9000000000000004</v>
      </c>
    </row>
    <row r="32" spans="1:4">
      <c r="A32" t="s">
        <v>16</v>
      </c>
      <c r="B32">
        <v>5.0999999999999996</v>
      </c>
    </row>
    <row r="33" spans="1:2">
      <c r="A33" t="s">
        <v>8</v>
      </c>
      <c r="B33">
        <v>3.9849999999999999</v>
      </c>
    </row>
    <row r="34" spans="1:2">
      <c r="A34" t="s">
        <v>7</v>
      </c>
      <c r="B34">
        <v>7.0000000000000007E-2</v>
      </c>
    </row>
    <row r="35" spans="1:2">
      <c r="A35" t="s">
        <v>2</v>
      </c>
      <c r="B35">
        <v>1.5</v>
      </c>
    </row>
    <row r="36" spans="1:2">
      <c r="A36" t="s">
        <v>23</v>
      </c>
      <c r="B36">
        <v>12</v>
      </c>
    </row>
    <row r="37" spans="1:2">
      <c r="A37" t="s">
        <v>47</v>
      </c>
      <c r="B37">
        <v>8.1999999999999993</v>
      </c>
    </row>
    <row r="38" spans="1:2">
      <c r="A38" t="s">
        <v>27</v>
      </c>
      <c r="B38">
        <v>7.5</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Carbon Footprint Analysis</vt:lpstr>
      <vt:lpstr>Materials</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Kyle</dc:creator>
  <cp:lastModifiedBy>Kyle</cp:lastModifiedBy>
  <dcterms:created xsi:type="dcterms:W3CDTF">2011-05-11T22:36:49Z</dcterms:created>
  <dcterms:modified xsi:type="dcterms:W3CDTF">2011-06-09T11:11:37Z</dcterms:modified>
</cp:coreProperties>
</file>